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0" yWindow="65341" windowWidth="7695" windowHeight="8250" activeTab="0"/>
  </bookViews>
  <sheets>
    <sheet name="Приложение 2" sheetId="1" r:id="rId1"/>
  </sheets>
  <definedNames>
    <definedName name="_xlnm._FilterDatabase" localSheetId="0" hidden="1">'Приложение 2'!$A$11:$IU$845</definedName>
  </definedNames>
  <calcPr fullCalcOnLoad="1"/>
</workbook>
</file>

<file path=xl/sharedStrings.xml><?xml version="1.0" encoding="utf-8"?>
<sst xmlns="http://schemas.openxmlformats.org/spreadsheetml/2006/main" count="2352" uniqueCount="935">
  <si>
    <t>Наименование показателя</t>
  </si>
  <si>
    <t>0113</t>
  </si>
  <si>
    <t>0409</t>
  </si>
  <si>
    <t>0412</t>
  </si>
  <si>
    <t>0501</t>
  </si>
  <si>
    <t>0503</t>
  </si>
  <si>
    <t>0104</t>
  </si>
  <si>
    <t>0408</t>
  </si>
  <si>
    <t>1004</t>
  </si>
  <si>
    <t>0407</t>
  </si>
  <si>
    <t>0505</t>
  </si>
  <si>
    <t>1003</t>
  </si>
  <si>
    <t>ВСЕГО:</t>
  </si>
  <si>
    <t xml:space="preserve"> тыс.руб.</t>
  </si>
  <si>
    <t>Целевая статья</t>
  </si>
  <si>
    <t>Вид рас- хода</t>
  </si>
  <si>
    <t>100</t>
  </si>
  <si>
    <t>200</t>
  </si>
  <si>
    <t>600</t>
  </si>
  <si>
    <t>800</t>
  </si>
  <si>
    <t>300</t>
  </si>
  <si>
    <t>400</t>
  </si>
  <si>
    <t>Предоставление субсидий бюджетным, автономным учреждениям и иным некоммерческим организациям</t>
  </si>
  <si>
    <t>Иные бюджетные ассигнования</t>
  </si>
  <si>
    <t xml:space="preserve">Муниципальная программа "Обеспечение населения Старооскольского городского округа жильем на 2015-2020 годы" </t>
  </si>
  <si>
    <t>Закупка товаров, работ и услуг для государственных (муниципальных) нужд</t>
  </si>
  <si>
    <t>Капитальные вложения в объекты государственной (муниципальной) собственности</t>
  </si>
  <si>
    <t>Муниципальная программа "Развитие деятельности по государственной регистрации актов гражданского состояния в Старооскольском городском округе на 2015-2020 годы"</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</si>
  <si>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</si>
  <si>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Муниципальная программа "Содержание дорожного хозяйства, организация транспортного обслуживания населения Старооскольского городского округа на 2015-2020 годы"</t>
  </si>
  <si>
    <t>Раздел, подраздел</t>
  </si>
  <si>
    <t xml:space="preserve"> Муниципальная программа "Развитие системы жизнеобеспечения Старооскольского городского округа на 2015-2020 годы" </t>
  </si>
  <si>
    <t>Муниципальная программа "Обеспечение безопасности жизнедеятельности населения Старооскольского городского округа на 2015-2020 годы"</t>
  </si>
  <si>
    <t>0707</t>
  </si>
  <si>
    <t>1101</t>
  </si>
  <si>
    <t>0702</t>
  </si>
  <si>
    <t>0701</t>
  </si>
  <si>
    <t>0309</t>
  </si>
  <si>
    <t>Социальное обеспечение и иные выплаты населению</t>
  </si>
  <si>
    <t>0709</t>
  </si>
  <si>
    <t>Муниципальная программа "Молодость Белгородчины на территории Старооскольского городского округа  на 2015-2020 годы"</t>
  </si>
  <si>
    <t>0801</t>
  </si>
  <si>
    <t>Муниципальная программа "Развитие культуры и искусства Старооскольского городского округа на 2015-2020 годы"</t>
  </si>
  <si>
    <t>0804</t>
  </si>
  <si>
    <t>Муниципальная программа "Развитие физической культуры и спорта в Старооскольском городском округе на 2015-2020 годы"</t>
  </si>
  <si>
    <t>1105</t>
  </si>
  <si>
    <t>Муниципальная программа "Развитие системы обеспечения жителей Старооскольского городского округа информацией по вопросам осуществления местного самоуправления в 2015-2020 годах"</t>
  </si>
  <si>
    <t>1202</t>
  </si>
  <si>
    <t>0410</t>
  </si>
  <si>
    <t>Муниципальная программа "Развитие экономического потенциала, формирование благоприятного предпринимательского климата и содействие занятости населения в Старооскольском городском округе на 2015-2020 годы"</t>
  </si>
  <si>
    <t>0401</t>
  </si>
  <si>
    <t>Муниципальная программа "Развитие сельского хозяйства и рыбоводства в Старооскольском городском округе на 2015-2020 годы"</t>
  </si>
  <si>
    <t>0405</t>
  </si>
  <si>
    <t>0909</t>
  </si>
  <si>
    <t>1006</t>
  </si>
  <si>
    <t>Муниципальная программа "Совершенствование имущественно-земельных отношений и лесного хозяйства в Старооскольском городском округе на 2015-2020 годы"</t>
  </si>
  <si>
    <t>Непрограммная часть</t>
  </si>
  <si>
    <t>0102</t>
  </si>
  <si>
    <t>0103</t>
  </si>
  <si>
    <t>0107</t>
  </si>
  <si>
    <t>0106</t>
  </si>
  <si>
    <t>Резервные фонды местных администраций</t>
  </si>
  <si>
    <t>0111</t>
  </si>
  <si>
    <t>Обслуживание государственного (муниципального) долга</t>
  </si>
  <si>
    <t>700</t>
  </si>
  <si>
    <t>1301</t>
  </si>
  <si>
    <t>Расходы на выплаты по оплате труда высшего должностного лица муниципального образования</t>
  </si>
  <si>
    <t>Расходы на выплаты по оплате труда председателя представительного органа муниципального образования</t>
  </si>
  <si>
    <t>Расходы на содержание представительного органа муниципального образования</t>
  </si>
  <si>
    <t>Расходы на содержание избирательной комиссии муниципального образования</t>
  </si>
  <si>
    <t xml:space="preserve">Расходы на выплаты по оплате труда председателя контрольно-ревизионной комиссии муниципального образования и его заместителей </t>
  </si>
  <si>
    <t>Расходы на содержание контрольно-ревизионной комиссии муниципального образования</t>
  </si>
  <si>
    <t>Обслуживание муниципального долга</t>
  </si>
  <si>
    <t>Непрограммное направление деятельности "Реализация функций органов местного самоуправления"</t>
  </si>
  <si>
    <t>Расходы на выплаты по оплате труда членов избирательной комиссии муниципального образования</t>
  </si>
  <si>
    <t>к решению Совета депутатов</t>
  </si>
  <si>
    <t>Старооскольского городского округа</t>
  </si>
  <si>
    <t>Подпрограмма "Переселение граждан из аварийного жилищного фонда Старооскольского городского округа"</t>
  </si>
  <si>
    <t>Распределение бюджетных ассигнований по целевым статьям (муниципальным программам Старооскольского городского округа и непрограммным направлениям деятельности), группам видов расходов, разделам, подразделам классификации расходов бюджета на 2016 год</t>
  </si>
  <si>
    <t>Сумма на 2016 год</t>
  </si>
  <si>
    <t>Местный бюджет 2016</t>
  </si>
  <si>
    <t>Областной бюджет 2016</t>
  </si>
  <si>
    <t>0400000000</t>
  </si>
  <si>
    <t xml:space="preserve">Подпрограмма "Развитие библиотечного дела" </t>
  </si>
  <si>
    <t>0410000000</t>
  </si>
  <si>
    <t>0410100000</t>
  </si>
  <si>
    <t xml:space="preserve">Обеспечение деятельности (оказание услуг) муниципальных учреждений (организаций) </t>
  </si>
  <si>
    <t>0410122100</t>
  </si>
  <si>
    <t>Комплектование книжных фондов библиотек муниципальных образований и государственных библиотек городов Москвы и Санкт-Петербурга</t>
  </si>
  <si>
    <t>0410151440</t>
  </si>
  <si>
    <t>Основное мероприятие "Осуществление противопожарных мероприятий"</t>
  </si>
  <si>
    <t>0410300000</t>
  </si>
  <si>
    <t>Капитальный ремонт</t>
  </si>
  <si>
    <t>0410324200</t>
  </si>
  <si>
    <t>Основное мероприятие "Возмещение расходов, связанных с предоставлением мер социальной поддержки педагогическим работникам и отдельным категориям работников (библиотекарей и медицинских работников) муниципальных образовательных учреждений, проживающим и работающим в сельских населенных пунктах, рабочих поселках (поселках городского типа) на территории Белгородской области, по оплате помещения и коммунальных услуг"</t>
  </si>
  <si>
    <t>0410400000</t>
  </si>
  <si>
    <t>Социальная поддержка отдельных работников муниципальных учреждений, проживающих и (или) работающих в сельской местности</t>
  </si>
  <si>
    <t>0410417010</t>
  </si>
  <si>
    <t>Основное мероприятие "Реализация мероприятий по доступности и качеству библиотечных услуг населению, подключение библиотек к сети Интернет"</t>
  </si>
  <si>
    <t>0410500000</t>
  </si>
  <si>
    <t>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t>
  </si>
  <si>
    <t>0410551460</t>
  </si>
  <si>
    <t xml:space="preserve">Подпрограмма "Развитие музейного дела" </t>
  </si>
  <si>
    <t>0420000000</t>
  </si>
  <si>
    <t>0420100000</t>
  </si>
  <si>
    <t>Обеспечение деятельности (оказание услуг) муниципальных учреждений (организаций)</t>
  </si>
  <si>
    <t>0420122100</t>
  </si>
  <si>
    <t>0420200000</t>
  </si>
  <si>
    <t>0420217010</t>
  </si>
  <si>
    <t xml:space="preserve">Подпрограмма "Культурно-досуговая деятельность" </t>
  </si>
  <si>
    <t>0430000000</t>
  </si>
  <si>
    <t>Основное мероприятие "Обеспечение деятельности муниципальных культурно-досуговых учреждений Старооскольского городского округа"</t>
  </si>
  <si>
    <t>0430100000</t>
  </si>
  <si>
    <t>0430122100</t>
  </si>
  <si>
    <t>Основное мероприятие "Проведение капитального строительства и капитального ремонта культурно-досуговых учреждений"</t>
  </si>
  <si>
    <t>0430200000</t>
  </si>
  <si>
    <t xml:space="preserve">Строительство, реконструкция  </t>
  </si>
  <si>
    <t>0430244100</t>
  </si>
  <si>
    <t>0430300000</t>
  </si>
  <si>
    <t>0430400000</t>
  </si>
  <si>
    <t>0430417010</t>
  </si>
  <si>
    <t>0430500000</t>
  </si>
  <si>
    <t>Мероприятия</t>
  </si>
  <si>
    <t>0430526010</t>
  </si>
  <si>
    <t>Подпрограмма "Развитие профессионального искусства"</t>
  </si>
  <si>
    <t>0450000000</t>
  </si>
  <si>
    <t>0450100000</t>
  </si>
  <si>
    <t>0450122100</t>
  </si>
  <si>
    <t>Подпрограмма  "Обеспечение реализации муниципальной программы"</t>
  </si>
  <si>
    <t>0460000000</t>
  </si>
  <si>
    <t>Основное мероприятие "Обеспечение функций администрации Старооскольского городского округа в области культуры"</t>
  </si>
  <si>
    <t>0460100000</t>
  </si>
  <si>
    <t>Расходы на содержание органов местного самоуправления</t>
  </si>
  <si>
    <t>0460121120</t>
  </si>
  <si>
    <t>0460200000</t>
  </si>
  <si>
    <t>0460224200</t>
  </si>
  <si>
    <t>Основное мероприятие "Обеспечение своевременности сдачи отчетов, разработка и исполнение регламентов услуг, планов хозяйственной деятельности, муниципальных заданий, бюджетных смет"</t>
  </si>
  <si>
    <t>0460300000</t>
  </si>
  <si>
    <t>0460322100</t>
  </si>
  <si>
    <t>0300000000</t>
  </si>
  <si>
    <t>Подпрограмма  "Социализация и самореализация молодых людей Старооскольского городского округа на 2015-2020 годы"</t>
  </si>
  <si>
    <t>0310000000</t>
  </si>
  <si>
    <t>Основное мероприятие "Работа с молодежными общественными объединениями, организациями и представителями неформальных субкультур"</t>
  </si>
  <si>
    <t>0310200000</t>
  </si>
  <si>
    <t>0310226010</t>
  </si>
  <si>
    <t>Основное мероприятие "Проведение мероприятий, направленных на профилактику наркомании, алкогольной зависимости и иного девиантного поведения в молодежной среде"</t>
  </si>
  <si>
    <t>0310400000</t>
  </si>
  <si>
    <t>0310426010</t>
  </si>
  <si>
    <t>0310600000</t>
  </si>
  <si>
    <t>Стипендии главы администрации Старооскольского городского округа для учащихся и студентов начального, среднего и высшего профессионального образования</t>
  </si>
  <si>
    <t>0310617080</t>
  </si>
  <si>
    <t>Ежегодная премия главы администрации Старооскольского городского округа "Одаренность"</t>
  </si>
  <si>
    <t>0310617090</t>
  </si>
  <si>
    <t>0310626010</t>
  </si>
  <si>
    <t>Основное мероприятие "Создание условий для развития лидерских качеств у молодежи "</t>
  </si>
  <si>
    <t>0310700000</t>
  </si>
  <si>
    <t>0310726010</t>
  </si>
  <si>
    <t>Подпрограмма  "Патриотическое воспитание граждан на 2015-2020 годы"</t>
  </si>
  <si>
    <t>0320000000</t>
  </si>
  <si>
    <t>Основное мероприятие "Организация и проведение мероприятий, направленных на совершенствование системы патриотического воспитания молодежи"</t>
  </si>
  <si>
    <t>0320100000</t>
  </si>
  <si>
    <t>0320126010</t>
  </si>
  <si>
    <t>Основное мероприятие "Работа по патриотическому воспитанию молодежи в ходе реализации мероприятий духовно-нравственной и патриотической направленности"</t>
  </si>
  <si>
    <t>0320200000</t>
  </si>
  <si>
    <t>0320226010</t>
  </si>
  <si>
    <t>Основное мероприятие "Проведение мероприятий, направленных на формирование у молодежи призывного возраста позитивного отношения к службе в Вооруженных Силах Российской Федерации"</t>
  </si>
  <si>
    <t>0320300000</t>
  </si>
  <si>
    <t>0320326010</t>
  </si>
  <si>
    <t>Подпрограмма  "Обеспечение реализации муниципальной программы "Молодость  Белгородчины на территории Старооскольского городского округа на 2015-2020 годы"</t>
  </si>
  <si>
    <t>0330000000</t>
  </si>
  <si>
    <t>Основное мероприятие   "Содержание аппарата управления по делам молодежи администрации Старооскольского городского округа"</t>
  </si>
  <si>
    <t>0330100000</t>
  </si>
  <si>
    <t xml:space="preserve"> Расходы на содержание органов местного самоуправления</t>
  </si>
  <si>
    <t>0330121120</t>
  </si>
  <si>
    <t>Основное мероприятие   "Ведение хозяйственно-коммунальных услуг управления по делам молодежи администрации Старооскольского городского округа"</t>
  </si>
  <si>
    <t>0330200000</t>
  </si>
  <si>
    <t>0330221120</t>
  </si>
  <si>
    <t>0330300000</t>
  </si>
  <si>
    <t>0330322100</t>
  </si>
  <si>
    <t>1000000000</t>
  </si>
  <si>
    <t>Подпрограмма "Развитие приоритетных подотраслей сельского хозяйства"</t>
  </si>
  <si>
    <t>1010000000</t>
  </si>
  <si>
    <t>Основное мероприятие "Поддержка почвенного плодородия, развитие мелиоративных лесонасаждений"</t>
  </si>
  <si>
    <t>Поддержка почвенного плодородия, развитие мелиоративных лесонасаждений</t>
  </si>
  <si>
    <t xml:space="preserve">Подпрограмма "Поддержка малых форм хозяйствования" </t>
  </si>
  <si>
    <t>1020000000</t>
  </si>
  <si>
    <t>Основное мероприятие "Возмещение части процентной ставки по долгосрочным, среднесрочным и краткосрочным кредитам, взятым малыми формами хозяйствования"</t>
  </si>
  <si>
    <t>Возмещение части процентной ставки по долгосрочным, среднесрочным и краткосрочным кредитам, взятым малыми формами хозяйствования</t>
  </si>
  <si>
    <t>9900000000</t>
  </si>
  <si>
    <t>9990000000</t>
  </si>
  <si>
    <t>9990021110</t>
  </si>
  <si>
    <t>9990021120</t>
  </si>
  <si>
    <t>0204</t>
  </si>
  <si>
    <t>9990021210</t>
  </si>
  <si>
    <t>9990021220</t>
  </si>
  <si>
    <t>9990021310</t>
  </si>
  <si>
    <t>9990021320</t>
  </si>
  <si>
    <t>9990021410</t>
  </si>
  <si>
    <t>9990021420</t>
  </si>
  <si>
    <t>9990021500</t>
  </si>
  <si>
    <t>9990021600</t>
  </si>
  <si>
    <t>9990022100</t>
  </si>
  <si>
    <t xml:space="preserve">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t>
  </si>
  <si>
    <t>9990051200</t>
  </si>
  <si>
    <t>0105</t>
  </si>
  <si>
    <t>Проведение Всероссийской сельскохозяйственной переписи в 2016 году</t>
  </si>
  <si>
    <t>9990053910</t>
  </si>
  <si>
    <t xml:space="preserve">Осуществление контроля и надзора в области долевого строительства многоквартирных домов и (или) иных объектов недвижимости </t>
  </si>
  <si>
    <t>9990071280</t>
  </si>
  <si>
    <t>Организация предоставления мер по поддержке сельскохозяйственного производства</t>
  </si>
  <si>
    <t>9990071290</t>
  </si>
  <si>
    <t xml:space="preserve">Осуществление отдельных государственных полномочий по рассмотрению дел об административных правонарушениях </t>
  </si>
  <si>
    <t>9990071310</t>
  </si>
  <si>
    <t>0100000000</t>
  </si>
  <si>
    <t xml:space="preserve">Подпрограмма  "Профилактика немедицинского потребления наркотических средств и психотропных веществ на территории Старооскольского городского округа на 2015-2020 годы" </t>
  </si>
  <si>
    <t>0110000000</t>
  </si>
  <si>
    <t xml:space="preserve">Основное мероприятие "Оказание комплексной социально-правовой помощи родителям, состоящим на учете за потребление наркотических веществ"
</t>
  </si>
  <si>
    <t>0110300000</t>
  </si>
  <si>
    <t xml:space="preserve">Мероприятия </t>
  </si>
  <si>
    <t>0110326010</t>
  </si>
  <si>
    <t>0110500000</t>
  </si>
  <si>
    <t>0110526010</t>
  </si>
  <si>
    <t>0110700000</t>
  </si>
  <si>
    <t>0110726010</t>
  </si>
  <si>
    <t>0110800000</t>
  </si>
  <si>
    <t>0110826010</t>
  </si>
  <si>
    <t>0111300000</t>
  </si>
  <si>
    <t>0111326010</t>
  </si>
  <si>
    <t xml:space="preserve">Подпрограмма "Профилактика правонарушений и обеспечение безопасности дорожного движения на территории Старооскольского городского округа на 2015-2020 годы" </t>
  </si>
  <si>
    <t>0120000000</t>
  </si>
  <si>
    <t>Основное мероприятие "Оборудование дворовых территорий, мест массового пребывания граждан, перекрестков автомобильных дорог, в том числе в районах ИЖС, системами видеонаблюдения (видеоконтроля) с целью обеспечения безопасности населения городского округа, противодействия террористической угрозе и в рамках расширения аппаратно-программного комплекса "Безопасный город", техническое обслуживание систем видеонаблюдения"</t>
  </si>
  <si>
    <t>0120200000</t>
  </si>
  <si>
    <t>Строительство, реконструкция</t>
  </si>
  <si>
    <t>0120244100</t>
  </si>
  <si>
    <t>Основное мероприятие "Приобретение и распространение среди дошкольников и учащихся общеобразовательных учреждений световозвращающих элементов для ношения на верхней одежде в темное время суток"</t>
  </si>
  <si>
    <t>0121200000</t>
  </si>
  <si>
    <t>0121226010</t>
  </si>
  <si>
    <t xml:space="preserve">Подпрограмма "Защита населения и территорий от чрезвычайных ситуаций, обеспечение пожарной безопасности и безопасности людей на водных объектах на территории Старооскольского городского округа на 2015-2020 годы" </t>
  </si>
  <si>
    <t>0130000000</t>
  </si>
  <si>
    <t>Основное мероприятие "Обеспечение эффективной деятельности и управления в области гражданской обороны, защиты населения и территорий в границах Старооскольского городского округа от чрезвычайных ситуаций, обеспечение пожарной безопасности и безопасности людей на водных объектах"</t>
  </si>
  <si>
    <t>0130100000</t>
  </si>
  <si>
    <t>0130122100</t>
  </si>
  <si>
    <t xml:space="preserve">Подпрограмма "Профилактика безнадзорности и правонарушений несовершеннолетних и защита их прав на территории Старооскольского городского округа на 2015-2020 годы" </t>
  </si>
  <si>
    <t>0140000000</t>
  </si>
  <si>
    <t>Основное мероприятие  "Финансирование деятельности комиссии по делам несовершеннолетних и защите их прав на территории Старооскольского городского округа"</t>
  </si>
  <si>
    <t>0140700000</t>
  </si>
  <si>
    <t>0140721120</t>
  </si>
  <si>
    <t>Осуществление полномочий по созданию и организации деятельности территориальных комиссий по делам несовершеннолетних и защите их прав</t>
  </si>
  <si>
    <t>0140771220</t>
  </si>
  <si>
    <t>0900000000</t>
  </si>
  <si>
    <t xml:space="preserve">Подпрограмма "Содействие занятости населения Старооскольского городского округа на 2015-2020 годы" </t>
  </si>
  <si>
    <t>0940000000</t>
  </si>
  <si>
    <t>Основное мероприятие "Участие в организации и финансировании общественных работ по благоустройству сельских территорий"</t>
  </si>
  <si>
    <t>0940100000</t>
  </si>
  <si>
    <t>Субсидии учреждениям (организациям), за исключением государственных и муниципальных учреждений (организаций)</t>
  </si>
  <si>
    <t>0940163000</t>
  </si>
  <si>
    <t>0950000000</t>
  </si>
  <si>
    <t xml:space="preserve">Основное мероприятие "Организация обучения и проверки знаний требований охраны труда руководителей и специалистов хозяйствующих субъектов Старооскольского городского округа"
</t>
  </si>
  <si>
    <t>0950200000</t>
  </si>
  <si>
    <t>Осуществление полномочий в области охраны труда</t>
  </si>
  <si>
    <t>0950271210</t>
  </si>
  <si>
    <t>1600000000</t>
  </si>
  <si>
    <t xml:space="preserve">Подпрограмма "Реализация государственных полномочий Российской Федерации на государственную регистрацию актов гражданского состояния на территории Старооскольского городского округа" </t>
  </si>
  <si>
    <t>1610000000</t>
  </si>
  <si>
    <t>Основное мероприятие "Осуществление переданных федеральных полномочий на государственную регистрацию актов гражданского состояния"</t>
  </si>
  <si>
    <t>1610100000</t>
  </si>
  <si>
    <t xml:space="preserve">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143-ФЗ "Об актах гражданского состояния" полномочий Российской Федерации по государственной регистрации актов гражданского состояния </t>
  </si>
  <si>
    <t>1610159300</t>
  </si>
  <si>
    <t>1200000000</t>
  </si>
  <si>
    <t xml:space="preserve">Подпрограмма "Капитальный ремонт многоквартирных домов Старооскольского городского округа на 2015-2020 годы" </t>
  </si>
  <si>
    <t>1210000000</t>
  </si>
  <si>
    <t>Основное мероприятие "Выполнение муниципальным образованием  Старооскольский городской округ, как собственником жилых и нежилых помещений в многоквартирных домах, обязательств по уплате взносов на капитальный ремонт"</t>
  </si>
  <si>
    <t>1210100000</t>
  </si>
  <si>
    <t>1210196010</t>
  </si>
  <si>
    <t>Основное мероприятие "Капитальный ремонт муниципального жилищного фонда"</t>
  </si>
  <si>
    <t>1210300000</t>
  </si>
  <si>
    <t>1210324200</t>
  </si>
  <si>
    <t xml:space="preserve">Подпрограмма "Улучшение среды обитания населения Старооскольского городского округа на 2015-2020 годы" </t>
  </si>
  <si>
    <t>1220000000</t>
  </si>
  <si>
    <t>Основное мероприятие "Организация уличного освещения"</t>
  </si>
  <si>
    <t>1220100000</t>
  </si>
  <si>
    <t>Благоустройство, озеленение, освещение</t>
  </si>
  <si>
    <t>1220125100</t>
  </si>
  <si>
    <t>Основное мероприятие "Организация выполнения работ по благоустройству и озеленению территории Старооскольского городского округа"</t>
  </si>
  <si>
    <t>1220200000</t>
  </si>
  <si>
    <t xml:space="preserve">Благоустройство, озеленение, освещение </t>
  </si>
  <si>
    <t>1220225100</t>
  </si>
  <si>
    <t>Основное мероприятие "Организация выполнения работ по сбору, вывозу и захоронению мусора, образовавшегося на территории города Старый Оскол"</t>
  </si>
  <si>
    <t>1220300000</t>
  </si>
  <si>
    <t>1220325100</t>
  </si>
  <si>
    <t>Основное мероприятие "Содержание мест захоронения (содержание кладбищ)"</t>
  </si>
  <si>
    <t>1220400000</t>
  </si>
  <si>
    <t>Прочие мероприятия в сфере ЖКХ</t>
  </si>
  <si>
    <t>1220425900</t>
  </si>
  <si>
    <t>Основное мероприятие "Организация оказания услуг в области похоронного дела"</t>
  </si>
  <si>
    <t>1220500000</t>
  </si>
  <si>
    <t>1220525900</t>
  </si>
  <si>
    <t xml:space="preserve">Выплаты социального пособия на погребение и возмещение расходов по гарантированному перечню услуг по погребению в рамках ст. 12 Федерального Закона от 12.01.1996 № 8-ФЗ </t>
  </si>
  <si>
    <t>1220571350</t>
  </si>
  <si>
    <t>Основное мероприятие "Благоустройство территории Старооскольского городского округа"</t>
  </si>
  <si>
    <t>1220600000</t>
  </si>
  <si>
    <t>1220624200</t>
  </si>
  <si>
    <t>1220644100</t>
  </si>
  <si>
    <t>Основное мероприятие "Разработка научно-технической и архитектурной документации"</t>
  </si>
  <si>
    <t>1220700000</t>
  </si>
  <si>
    <t>Субсидия на выполнение муниципального задания МАУ "Научно-техническое архитектурное бюро"</t>
  </si>
  <si>
    <t>1220744500</t>
  </si>
  <si>
    <t>Подпрограмма "Энергосбережение и повышение энергетической эффективности"</t>
  </si>
  <si>
    <t>1230000000</t>
  </si>
  <si>
    <t>Основное мероприятие "Технические мероприятия"</t>
  </si>
  <si>
    <t>1230200000</t>
  </si>
  <si>
    <t>1230222100</t>
  </si>
  <si>
    <t>1230224200</t>
  </si>
  <si>
    <t>Подпрограмма "Обеспечение реализации муниципальной программы "Развитие системы жизнеобеспечения Старооскольского городского округа на 2015-2020 годы"</t>
  </si>
  <si>
    <t>1250000000</t>
  </si>
  <si>
    <t>Основное мероприятие "Обеспечение функций МКУ "УЖиРГО"</t>
  </si>
  <si>
    <t>1250100000</t>
  </si>
  <si>
    <t>1250122100</t>
  </si>
  <si>
    <t>1300000000</t>
  </si>
  <si>
    <t xml:space="preserve"> Подпрограмма "Содержание дорожного хозяйства на 2015-2020 годы" </t>
  </si>
  <si>
    <t>1310000000</t>
  </si>
  <si>
    <t>1310100000</t>
  </si>
  <si>
    <t>1310125100</t>
  </si>
  <si>
    <t>Основное мероприятие "Содержание дорожного полотна Старооскольского городского округа"</t>
  </si>
  <si>
    <t>1310200000</t>
  </si>
  <si>
    <t xml:space="preserve">Содержание дорожного хозяйства </t>
  </si>
  <si>
    <t>1310225200</t>
  </si>
  <si>
    <t>Основное мероприятие "Разметка улично-дорожной сети, содержание дорожных знаков и светофоров"</t>
  </si>
  <si>
    <t>1310300000</t>
  </si>
  <si>
    <t>1310325200</t>
  </si>
  <si>
    <t xml:space="preserve">Подпрограмма "Организация транспортного обслуживания населения Старооскольского городского округа на 2015-2020 годы" </t>
  </si>
  <si>
    <t>1320000000</t>
  </si>
  <si>
    <t>Основное мероприятие "Предоставление субсидий МБУ "Пассажирское" на выполнение муниципального задания и иные цели"</t>
  </si>
  <si>
    <t>1320200000</t>
  </si>
  <si>
    <t>1320222100</t>
  </si>
  <si>
    <t xml:space="preserve">Подпрограмма "Совершенствование и развитие дорожной сети в Старооскольском городском округе" </t>
  </si>
  <si>
    <t>1330000000</t>
  </si>
  <si>
    <t>Основное мероприятие "Капитальный, текущий ремонт автомобильных дорог и проездов, мостов"</t>
  </si>
  <si>
    <t>1330244300</t>
  </si>
  <si>
    <t>Капитальный ремонт автомобильных дорог</t>
  </si>
  <si>
    <t>Подпрограмма "Обеспечение реализации муниципальной программы "Содержание дорожного хозяйства, организация транспортного обслуживания населения Старооскольского городского округа на 2015-2020 годы"</t>
  </si>
  <si>
    <t>1340000000</t>
  </si>
  <si>
    <t>Основное мероприятие "Обеспечение функций МКУ "УКС"</t>
  </si>
  <si>
    <t>1340100000</t>
  </si>
  <si>
    <t>1340122100</t>
  </si>
  <si>
    <t>0700000000</t>
  </si>
  <si>
    <t xml:space="preserve">Подпрограмма "Развитие физической культуры и массового спорта" </t>
  </si>
  <si>
    <t>0710000000</t>
  </si>
  <si>
    <t>Основное мероприятие "Подготовка и проведение физкультурных и спортивных мероприятий,  обеспечение  участия  в соревнованиях  для различных категорий и групп населения"</t>
  </si>
  <si>
    <t>0710100000</t>
  </si>
  <si>
    <t>0710126010</t>
  </si>
  <si>
    <t>Основное мероприятие "Социальная поддержка спортсменов, достигших высоких спортивных результатов"</t>
  </si>
  <si>
    <t>0710200000</t>
  </si>
  <si>
    <t>0710217050</t>
  </si>
  <si>
    <t>Стипендии главы администрации Старооскольского городского округа спортсменам, добившимся высоких результатов</t>
  </si>
  <si>
    <t>0710217060</t>
  </si>
  <si>
    <t>Основное мероприятие "Обеспечение деятельности (оказание услуг) подведомственных муниципальных бюджетных учреждений"</t>
  </si>
  <si>
    <t>0710300000</t>
  </si>
  <si>
    <t>0710322100</t>
  </si>
  <si>
    <t xml:space="preserve">Подпрограмма "Развитие спортивной инфраструктуры" </t>
  </si>
  <si>
    <t>0720000000</t>
  </si>
  <si>
    <t>Основное мероприятие "Капитальный ремонт и реконструкция объектов физической культуры и спорта"</t>
  </si>
  <si>
    <t>0720200000</t>
  </si>
  <si>
    <t>Софинансирование капитальных вложений (строительства, реконструкции) в объекты муниципальной собственности</t>
  </si>
  <si>
    <t>0720271120</t>
  </si>
  <si>
    <t xml:space="preserve">Подпрограмма "Обеспечение реализации муниципальной программы "Развитие физической культуры и спорта в Старооскольском городском округе на 2015-2020 годы" </t>
  </si>
  <si>
    <t>0730000000</t>
  </si>
  <si>
    <t>0730100000</t>
  </si>
  <si>
    <t>0730121120</t>
  </si>
  <si>
    <t>0730200000</t>
  </si>
  <si>
    <t>0730222100</t>
  </si>
  <si>
    <t>Основное мероприятие   "Обеспечение деятельности МАУ "Центр молодежных инициатив"</t>
  </si>
  <si>
    <t>Основное мероприятие "Повышение качества оказания муниципальных услуг в сфере физической культуры и спорта"</t>
  </si>
  <si>
    <t>Основное мероприятие "Обеспечение централизованного ведения бухгалтерского учета"</t>
  </si>
  <si>
    <t xml:space="preserve">Подпрограмма "Улучшение условий и охраны труда в Старооскольском городском округе на 2015-2020 годы" </t>
  </si>
  <si>
    <t>1330200000</t>
  </si>
  <si>
    <t xml:space="preserve">Муниципальная программа "Развитие образования Старооскольского городского округа на 2015-2020 годы" </t>
  </si>
  <si>
    <t>0200000000</t>
  </si>
  <si>
    <t xml:space="preserve">Подпрограмма "Развитие дошкольного образования" </t>
  </si>
  <si>
    <t>0210000000</t>
  </si>
  <si>
    <t>Основное мероприятие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t>
  </si>
  <si>
    <t>0210100000</t>
  </si>
  <si>
    <t>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t>
  </si>
  <si>
    <t>0210173020</t>
  </si>
  <si>
    <t>Основное мероприятие "Выплаты компенсации части родительской платы за присмотр и уход за детьми в образовательных учреждениях, реализующих основную общеобразовательную программу дошкольного образования"</t>
  </si>
  <si>
    <t>0210200000</t>
  </si>
  <si>
    <t>Выплата компенсации части родительской платы за присмотр и уход за детьми в образовательных организациях, реализующих основную образовательную программу дошкольного образования</t>
  </si>
  <si>
    <t>0210273030</t>
  </si>
  <si>
    <t>Основное мероприятие "Строительство, реконструкция, капитальный ремонт дошкольных образовательных учреждений"</t>
  </si>
  <si>
    <t>0210300000</t>
  </si>
  <si>
    <t>0210344100</t>
  </si>
  <si>
    <t>Основное мероприятие "Обеспечение деятельности (оказание услуг) муниципальных дошкольных образовательных учреждений Старооскольского городского округа"</t>
  </si>
  <si>
    <t>0210400000</t>
  </si>
  <si>
    <t>0210422100</t>
  </si>
  <si>
    <t>Основное мероприятие "Поддержка альтернативных форм предоставления дошкольного образования"</t>
  </si>
  <si>
    <t>0210500000</t>
  </si>
  <si>
    <t>Поддержка альтернативных форм предоставления дошкольного образования</t>
  </si>
  <si>
    <t>0210517120</t>
  </si>
  <si>
    <t xml:space="preserve">Поддержка альтернативных форм предоставления дошкольного образования
</t>
  </si>
  <si>
    <t>0210573010</t>
  </si>
  <si>
    <t>0210600000</t>
  </si>
  <si>
    <t>0210617010</t>
  </si>
  <si>
    <t>Предоставление мер социальной поддержки педагогическим работникам муниципальных образовательных учреждений  (организаций), проживающим и работающим в сельских населенных пунктах, рабочих поселках (поселках городского типа) на территории Белгородской области</t>
  </si>
  <si>
    <t>0210673220</t>
  </si>
  <si>
    <t xml:space="preserve">Подпрограмма "Развитие общего образования" </t>
  </si>
  <si>
    <t>0220000000</t>
  </si>
  <si>
    <t>Основное мероприятие "Обеспечение государственных гарантий реализации прав граждан на получение общедоступного и бесплатного общего образования в муниципальных и частных общеобразовательных организациях"</t>
  </si>
  <si>
    <t>0220100000</t>
  </si>
  <si>
    <t>Реализация государственного стандарта общего образования</t>
  </si>
  <si>
    <t>0220173040</t>
  </si>
  <si>
    <t>Основное мероприятие "Обеспечение деятельности (оказание услуг) подведомственных учреждений, в том числе предоставление муниципальным и частным образовательным организациям субсидий"</t>
  </si>
  <si>
    <t>0220200000</t>
  </si>
  <si>
    <t>0220222100</t>
  </si>
  <si>
    <t>0220263000</t>
  </si>
  <si>
    <t>Обеспечение видеонаблюдением аудиторий пунктов проведения единого государственного экзамена</t>
  </si>
  <si>
    <t>Основное мероприятие "Создание современных условий для учащихся с разными образовательными результатами в соответствии с требованиями федерального государственного образовательного стандарта"</t>
  </si>
  <si>
    <t>0220400000</t>
  </si>
  <si>
    <t>0220422100</t>
  </si>
  <si>
    <t>Основное мероприятие "Организационно-методическое сопровождение мероприятий, направленных на модернизацию муниципальной системы общего образования"</t>
  </si>
  <si>
    <t>0220500000</t>
  </si>
  <si>
    <t>0220526010</t>
  </si>
  <si>
    <t>Основное мероприятие "Возмещение части затрат в связи с предоставлением учителям общеобразовательных учреждений ипотечного кредита"</t>
  </si>
  <si>
    <t>0220600000</t>
  </si>
  <si>
    <t>0220617070</t>
  </si>
  <si>
    <t>Основное мероприятие "Оплата проезда педагогическим работникам к месту работы и обратно, проживающим в городе и работающим в общеобразовательных организациях сельских территорий"</t>
  </si>
  <si>
    <t>0220700000</t>
  </si>
  <si>
    <t>Возмещение расходов по оплате проезда педагогическим работникам к месту работы и обратно, проживающим в городе и работающим в муниципальных общеобразовательных учреждениях сельских территорий</t>
  </si>
  <si>
    <t>0220717020</t>
  </si>
  <si>
    <t>0220722100</t>
  </si>
  <si>
    <t>Основное мероприятие "Выплата ежемесячного денежного вознаграждения за классное руководство"</t>
  </si>
  <si>
    <t>0220800000</t>
  </si>
  <si>
    <t>Выплата денежного вознаграждения за выполнение функций классного руководителя педагогическим работникам муниципальных образовательных учреждений (организаций)</t>
  </si>
  <si>
    <t>0220873060</t>
  </si>
  <si>
    <t>0220900000</t>
  </si>
  <si>
    <t>0220917010</t>
  </si>
  <si>
    <t>0220973220</t>
  </si>
  <si>
    <t xml:space="preserve">Подпрограмма "Развитие дополнительного  образования" </t>
  </si>
  <si>
    <t>0230000000</t>
  </si>
  <si>
    <t>Основное мероприятие "Обеспечение деятельности (оказание услуг) муниципальных учреждений дополнительного образования, подведомственных управлению образования"</t>
  </si>
  <si>
    <t>0230100000</t>
  </si>
  <si>
    <t>0230122100</t>
  </si>
  <si>
    <t>Основное мероприятие "Обеспечение деятельности (оказание услуг) муниципальных учреждений дополнительного образования, подведомственных управлению культуры"</t>
  </si>
  <si>
    <t>0230200000</t>
  </si>
  <si>
    <t>0230222100</t>
  </si>
  <si>
    <t>Основное мероприятие "Обеспечение деятельности (оказание услуг) муниципальных учреждений дополнительного образования, подведомственных управлению по физической культуре и спорту"</t>
  </si>
  <si>
    <t>0230300000</t>
  </si>
  <si>
    <t>0230322100</t>
  </si>
  <si>
    <t>0230326010</t>
  </si>
  <si>
    <t>Адресная финансовая поддержка спортивных организаций, осуществляющих подготовку спортивного резерва для сборных команд Российской Федерации</t>
  </si>
  <si>
    <t>0230350810</t>
  </si>
  <si>
    <t>Основное мероприятие "Реконструкция и капитальный ремонт учреждений  дополнительного образования"</t>
  </si>
  <si>
    <t>0230400000</t>
  </si>
  <si>
    <t>0230424200</t>
  </si>
  <si>
    <t>Основное мероприятие "Организационно-методическое сопровождение мероприятий, направленных на модернизацию муниципальной системы дополнительного образования"</t>
  </si>
  <si>
    <t>0230500000</t>
  </si>
  <si>
    <t>0230526010</t>
  </si>
  <si>
    <t>0230600000</t>
  </si>
  <si>
    <t>0230622100</t>
  </si>
  <si>
    <t>0230700000</t>
  </si>
  <si>
    <t>0230722100</t>
  </si>
  <si>
    <t>Основное мероприятие "Материальное поощрение и социальная поддержка учащихся муниципальных учреждений дополнительного образования, подведомственных управлению культуры"</t>
  </si>
  <si>
    <t>0230800000</t>
  </si>
  <si>
    <t xml:space="preserve">Стипендии главы администрации Старооскольского городского округа учащимся муниципальных учреждений дополнительного образования </t>
  </si>
  <si>
    <t>0230817040</t>
  </si>
  <si>
    <t>Основное мероприятие "Оплата проезда педагогическим работникам к месту работы и обратно, проживающим в городе и работающим в муниципальных учреждениях дополнительного образования сельских территорий, подведомственных управлению культуры"</t>
  </si>
  <si>
    <t>0230900000</t>
  </si>
  <si>
    <t>Возмещение расходов по оплате проезда педагогическим работникам к месту работы и обратно, проживающим в городе, но работающим в муниципальных образовательных учреждениях дополнительного образования детей сельских территорий</t>
  </si>
  <si>
    <t>0230917030</t>
  </si>
  <si>
    <t>0231000000</t>
  </si>
  <si>
    <t>Предоставление мер социальной поддержки педагогическим работникам муниципальных образовательных учреждений (организаций), проживающим и работающим в сельских населенных пунктах, рабочих поселках (поселках городского типа) на территории Белгородской области</t>
  </si>
  <si>
    <t>0231073220</t>
  </si>
  <si>
    <t>Подпрограмма "Развитие системы оценки качества образования"</t>
  </si>
  <si>
    <t>0240000000</t>
  </si>
  <si>
    <t>0240200000</t>
  </si>
  <si>
    <t>0240222100</t>
  </si>
  <si>
    <t>0240300000</t>
  </si>
  <si>
    <t>0240322100</t>
  </si>
  <si>
    <t xml:space="preserve">Подпрограмма "Организация отдыха и оздоровления детей и подростков" </t>
  </si>
  <si>
    <t>0250000000</t>
  </si>
  <si>
    <t>Основное мероприятие "Обеспечение деятельности (оказание услуг) детских загородных оздоровительных лагерей и лагерей с дневным пребыванием детей"</t>
  </si>
  <si>
    <t>0250100000</t>
  </si>
  <si>
    <t>0250122100</t>
  </si>
  <si>
    <t>Основное мероприятие "Организация отдыха и оздоровления детей, находящихся в трудной жизненной ситуации"</t>
  </si>
  <si>
    <t>0250200000</t>
  </si>
  <si>
    <t xml:space="preserve">Мероприятия  по проведению оздоровительной кампании детей </t>
  </si>
  <si>
    <t>0250270650</t>
  </si>
  <si>
    <t>Основное мероприятие "Организация отдыха и оздоровления детей в лагерях с дневным пребыванием детей, организованных на базе общеобразовательных учреждений"</t>
  </si>
  <si>
    <t>0250300000</t>
  </si>
  <si>
    <t xml:space="preserve">Мероприятия по проведению оздоровительной кампании детей </t>
  </si>
  <si>
    <t>0250326060</t>
  </si>
  <si>
    <t>0250363000</t>
  </si>
  <si>
    <t>Основное мероприятие "Организация отдыха и оздоровления детей на базе загородных оздоровительных лагерей"</t>
  </si>
  <si>
    <t>0250400000</t>
  </si>
  <si>
    <t>0250426060</t>
  </si>
  <si>
    <t>Основное мероприятие "Реконструкция и капитальный ремонт загородных оздоровительных лагерей"</t>
  </si>
  <si>
    <t>0250500000</t>
  </si>
  <si>
    <t xml:space="preserve">Капитальный ремонт </t>
  </si>
  <si>
    <t>0250524200</t>
  </si>
  <si>
    <t>Подпрограмма "Развитие  дополнительного профессионального образования"</t>
  </si>
  <si>
    <t>0260000000</t>
  </si>
  <si>
    <t>Основное мероприятие "Организация курсов повышения квалификации педагогических и руководящих работников образовательных учреждений на базе МБУ ДПО "СОИРО"</t>
  </si>
  <si>
    <t>0260100000</t>
  </si>
  <si>
    <t>0260122100</t>
  </si>
  <si>
    <t>0705</t>
  </si>
  <si>
    <t>Основное мероприятие "Организация непрерывного повышения квалификации педагогических работников МБУ ДПО "СОИРО"</t>
  </si>
  <si>
    <t>0260400000</t>
  </si>
  <si>
    <t>0260422100</t>
  </si>
  <si>
    <t>Основное мероприятие "Сопровождение диссеминации инновационного опыта педагогических и руководящих работников городского округа"</t>
  </si>
  <si>
    <t>0260600000</t>
  </si>
  <si>
    <t>0260626010</t>
  </si>
  <si>
    <t>Основное мероприятие "Организация мониторинга качества дополнительных профессиональных программ с применением ИК-технологий"</t>
  </si>
  <si>
    <t>0260700000</t>
  </si>
  <si>
    <t>0260722100</t>
  </si>
  <si>
    <t>Подпрограмма "Обеспечение реализации муниципальной программы"</t>
  </si>
  <si>
    <t>0270000000</t>
  </si>
  <si>
    <t>Основное мероприятие "Обеспечение выполнения муниципальных функций в сфере образования"</t>
  </si>
  <si>
    <t>0270100000</t>
  </si>
  <si>
    <t>0270121120</t>
  </si>
  <si>
    <t>0270200000</t>
  </si>
  <si>
    <t>0270222100</t>
  </si>
  <si>
    <t>0500000000</t>
  </si>
  <si>
    <t>0510000000</t>
  </si>
  <si>
    <t>Основное мероприятие "Финансовое и организационное обеспечение формирования жилищного фонда для переселения граждан из аварийного и ветхого жилья"</t>
  </si>
  <si>
    <t>0510200000</t>
  </si>
  <si>
    <t>Обеспечение мероприятий по переселению граждан из аварийного жилищного фонда</t>
  </si>
  <si>
    <t>0510226020</t>
  </si>
  <si>
    <t>0510296020</t>
  </si>
  <si>
    <t xml:space="preserve">Подпрограмма "Обеспечение жильем отдельных категорий граждан Старооскольского городского округа" </t>
  </si>
  <si>
    <t>0520000000</t>
  </si>
  <si>
    <t>Основное мероприятие "Осуществление функций администрации Старооскольского городского округа по предоставлению жилых помещений детям-сиротам и детям, оставшимся без попечения родителей, и лицам из их числа по договорам найма специализированных жилых помещений"</t>
  </si>
  <si>
    <t>0520400000</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</si>
  <si>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</si>
  <si>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0520450820</t>
  </si>
  <si>
    <t>05204R0820</t>
  </si>
  <si>
    <t>Основное мероприятие "Осуществление функций администрации Старооскольского городского округа по обеспечению жильем молодых семей"</t>
  </si>
  <si>
    <t>0520500000</t>
  </si>
  <si>
    <t xml:space="preserve">Обеспечение жильем молодых семей Старооскольского городского округа </t>
  </si>
  <si>
    <t>0520517300</t>
  </si>
  <si>
    <t>05205R0200</t>
  </si>
  <si>
    <t>Основное мероприятие "Обеспечение формирования рынка наемного жилья коммерческого и социального использования и финансовых механизмов, обеспечивающих доступность и комфортность проживания граждан"</t>
  </si>
  <si>
    <t>0520600000</t>
  </si>
  <si>
    <t xml:space="preserve">Содержание муниципальной собственности </t>
  </si>
  <si>
    <t>0520622200</t>
  </si>
  <si>
    <t>0800000000</t>
  </si>
  <si>
    <t xml:space="preserve">Подпрограмма "Развитие системы обеспечения населения информацией по вопросам осуществления местного самоуправления посредством печатных изданий" </t>
  </si>
  <si>
    <t>0810000000</t>
  </si>
  <si>
    <t>Основное мероприятие "Обеспечение функционирования и развития МКУ "Редакция газеты "Оскольский край"</t>
  </si>
  <si>
    <t>0810100000</t>
  </si>
  <si>
    <t>0810122100</t>
  </si>
  <si>
    <t xml:space="preserve">Подпрограмма "Развитие системы обеспечения населения справочно-аналитической информацией" </t>
  </si>
  <si>
    <t>0820000000</t>
  </si>
  <si>
    <t>Основное мероприятие "Предоставление юридическим лицам субсидий в целях возмещения затрат в связи с оказанием справочно-информационных услуг на безвозмездной основе"</t>
  </si>
  <si>
    <t>0820100000</t>
  </si>
  <si>
    <t>0820163000</t>
  </si>
  <si>
    <t>1400000000</t>
  </si>
  <si>
    <t xml:space="preserve">Подпрограмма "Совершенствование имущественных отношений" </t>
  </si>
  <si>
    <t>1410000000</t>
  </si>
  <si>
    <t>Основное мероприятие "Выявление муниципальных объектов недвижимости, право собственности Старооскольского городского округа на которые не оформлено, а также бесхозяйных объектов недвижимости и выморочного имущества (в виде жилых помещений) с целью вовлечения их в оборот"</t>
  </si>
  <si>
    <t>1410100000</t>
  </si>
  <si>
    <t>1410122200</t>
  </si>
  <si>
    <t>Основное мероприятие "Техническая инвентаризация и оценка  объектов недвижимости в целях формирования комплекта документов, необходимых для государственной регистрации права собственности Старооскольского городского округа на объекты недвижимости и принятия их к учету в муниципальную казну Старооскольского городского округа"</t>
  </si>
  <si>
    <t>1410200000</t>
  </si>
  <si>
    <t>1410222200</t>
  </si>
  <si>
    <t>Основное мероприятие "Мероприятия по обеспечению деятельности подведомственных учреждений, в том числе на предоставление субсидий бюджетным учреждениям"</t>
  </si>
  <si>
    <t>1410300000</t>
  </si>
  <si>
    <t>1410322100</t>
  </si>
  <si>
    <t>Основное мероприятие "Проведение капитальных и текущих ремонтов объектов недвижимости в целях повышения инвестиционной привлекательности и повышения рыночной стоимости"</t>
  </si>
  <si>
    <t>1410400000</t>
  </si>
  <si>
    <t xml:space="preserve">Капитальный ремонт  </t>
  </si>
  <si>
    <t>1410424200</t>
  </si>
  <si>
    <t>Основное мероприятие "Формирование оптимального состава имущества Старооскольского городского округа, являющегося источником стабильного дохода бюджета городского округа, поступающего  от  арендных отношений, и невключение его в прогнозный план (программу) приватизации"</t>
  </si>
  <si>
    <t>1410500000</t>
  </si>
  <si>
    <t>1410522200</t>
  </si>
  <si>
    <t>Подпрограмма "Совершенствование земельных отношений"</t>
  </si>
  <si>
    <t>1420000000</t>
  </si>
  <si>
    <t>Основное мероприятие "Предоставление земельных участков на праве аренды или собственности на основании проведения торгов, а также предоставление, изъятие, переоформление земельных участков без проведения торгов"</t>
  </si>
  <si>
    <t>1420100000</t>
  </si>
  <si>
    <t>1420122200</t>
  </si>
  <si>
    <t>Основное мероприятие "Государственная регистрация права муниципальной собственности на земельные участки и невостребованные земельные   доли   земель сельскохозяйственного назначения"</t>
  </si>
  <si>
    <t>1420300000</t>
  </si>
  <si>
    <t>1420322200</t>
  </si>
  <si>
    <t>Подпрограмма "Развитие лесного хозяйства"</t>
  </si>
  <si>
    <t>1430000000</t>
  </si>
  <si>
    <t>Основное мероприятие "Противопожарное обустройство городских лесов"</t>
  </si>
  <si>
    <t>1430100000</t>
  </si>
  <si>
    <t>1430122100</t>
  </si>
  <si>
    <t>Основное мероприятие "Использование лесов при рубке поврежденных и погибших насаждений, рубке в целях ухода за лесами"</t>
  </si>
  <si>
    <t>1430200000</t>
  </si>
  <si>
    <t>1430222100</t>
  </si>
  <si>
    <t>Основное мероприятие "Воспроизводство лесов"</t>
  </si>
  <si>
    <t>1430300000</t>
  </si>
  <si>
    <t>1430322100</t>
  </si>
  <si>
    <t xml:space="preserve">Муниципальная программа "Социальная поддержка граждан в Старооскольском городском округе на 2015-2020 годы" </t>
  </si>
  <si>
    <t>0600000000</t>
  </si>
  <si>
    <t xml:space="preserve">Подпрограмма "Развитие мер социальной поддержки отдельных категорий граждан" </t>
  </si>
  <si>
    <t>0610000000</t>
  </si>
  <si>
    <t>Основное мероприятие "Предоставление мер социальной поддержки лицам, удостоенным звания "Почетный гражданин Старооскольского городского округа Белгородской области"</t>
  </si>
  <si>
    <t>0610100000</t>
  </si>
  <si>
    <t>Меры социальной поддержки лицам, удостоенным звания "Почетный гражданин Старооскольского городского округа Белгородской области"</t>
  </si>
  <si>
    <t>0610117200</t>
  </si>
  <si>
    <t xml:space="preserve">Услуги по зачислению денежных средств на счета физических лиц  </t>
  </si>
  <si>
    <t>0610126040</t>
  </si>
  <si>
    <t xml:space="preserve"> Основное мероприятие "Выплата пенсии за выслугу лет лицам, замещавшим муниципальные должности Старооскольского городского округа, и лицам, замещавшим должности муниципальной службы Старооскольского городского округа"</t>
  </si>
  <si>
    <t>0610200000</t>
  </si>
  <si>
    <t>Выплата пенсии лицам, замещавшим муниципальные должности Старооскольского городского округа, и лицам, замещавшим должности муниципальной службы Старооскольского городского округа</t>
  </si>
  <si>
    <t>0610217210</t>
  </si>
  <si>
    <t>1001</t>
  </si>
  <si>
    <t>0610226040</t>
  </si>
  <si>
    <t>Основное мероприятие "Выплата единовременной материальной помощи отдельным категориям граждан (вдовам (вдовцам), не вступившим в повторный брак, а также  несовершеннолетним детям и детям, обучающимся на очной форме обучения до достижения ими возраста 23 лет, погибших (умерших) участников ликвидации последствий катастрофы на Чернобыльской АЭС; вдовам (вдовцам) погибших (умерших) ветеранов подразделений особого риска, не вступившим в повторный брак; инвалидам боевых действий и родителям погибших (умерших) участников боевых действий). Выплата ежегодной материальной помощи матросам, особо отличившимся при исполнении обязанностей военной службы по призыву, постоянно проживающим на территории Старооскольского городского округа"</t>
  </si>
  <si>
    <t>0610300000</t>
  </si>
  <si>
    <t xml:space="preserve">Выплата единовременной материальной помощи отдельным категориям граждан </t>
  </si>
  <si>
    <t>0610317220</t>
  </si>
  <si>
    <t>Основное мероприятие "Обеспечение равной доступности услуг общественного транспорта"</t>
  </si>
  <si>
    <t>0610500000</t>
  </si>
  <si>
    <t xml:space="preserve"> Организация проезда льготной категории граждан и пенсионеров в общественном транспорте на территории Старооскольского городского округа </t>
  </si>
  <si>
    <t>0610526030</t>
  </si>
  <si>
    <t>0610600000</t>
  </si>
  <si>
    <t xml:space="preserve">Выплата денежного поощрения руководителям органов территориального общественного самоуправления и руководителям органов иных форм осуществления местного самоуправления на территории Старооскольского городского округа </t>
  </si>
  <si>
    <t>0610617240</t>
  </si>
  <si>
    <t>0610626040</t>
  </si>
  <si>
    <t>Основное мероприятие "Выплата денежного поощрения председателям групп содействия участковым уполномоченным полиции"</t>
  </si>
  <si>
    <t>0610700000</t>
  </si>
  <si>
    <t xml:space="preserve">Выплата денежного поощрения председателям групп содействия участковым уполномоченным полиции на территории Старооскольского городского округа </t>
  </si>
  <si>
    <t>0610717250</t>
  </si>
  <si>
    <t>0610726040</t>
  </si>
  <si>
    <t>Основное мероприятие "Компенсационные выплаты на возмещение членам семей умерших участников ликвидации последствий катастрофы на Чернобыльской АЭС, инвалидов вследствие чернобыльской катастрофы, граждан из подразделений особого риска, граждан, подвергшихся радиационному воздействию вследствие ядерных испытаний на Семипалатинском полигоне, а также вследствие аварии в 1957 году на производственном объединении "Маяк" и сбросов радиоактивных отходов в реку Теча, затрат на изготовление и установку надгробных памятников"</t>
  </si>
  <si>
    <t>0610800000</t>
  </si>
  <si>
    <t>Компенсационные выплаты на возмещение членам семей умерших участников ликвидации последствий катастрофы на Чернобыльской АЭС, инвалидов вследствие Чернобыльской катастрофы, граждан из подразделений особого риска, граждан, подвергшихся радиационному воздействию вследствие ядерных испытаний на Семипалатинском полигоне, а также вследствие аварии в 1957 году на производственном объединении "Маяк" и сбросов радиоактивных отходов в реку Теча, затрат на изготовление и установку надгробных памятников</t>
  </si>
  <si>
    <t>0610817260</t>
  </si>
  <si>
    <t>Основное мероприятие "Социальная поддержка отдельных категорий граждан  в форме оплаты услуг бани"</t>
  </si>
  <si>
    <t>0610900000</t>
  </si>
  <si>
    <t xml:space="preserve">Мероприятия по социальной поддержке отдельных категорий граждан </t>
  </si>
  <si>
    <t>0610926020</t>
  </si>
  <si>
    <t>Основное мероприятие "Предоставление ежемесячной денежной компенсации на оплату жилого помещения и коммунальных услуг отдельным категориям граждан с применением системы персонифицированных социальных счетов"</t>
  </si>
  <si>
    <t>0611000000</t>
  </si>
  <si>
    <r>
      <t xml:space="preserve">Оплата жилищно-коммунальных услуг отдельным категориям граждан </t>
    </r>
    <r>
      <rPr>
        <sz val="13"/>
        <rFont val="Times New Roman"/>
        <family val="1"/>
      </rPr>
      <t xml:space="preserve">
</t>
    </r>
  </si>
  <si>
    <t>0611052500</t>
  </si>
  <si>
    <t>Основное мероприятие "Предоставление ежемесячной денежной компенсации расходов по оплате жилищно-коммунальных услуг ветеранам труда"</t>
  </si>
  <si>
    <t>0611100000</t>
  </si>
  <si>
    <t xml:space="preserve">Выплата ежемесячных денежных компенсаций расходов по оплате жилищно-коммунальных услуг ветеранам труда </t>
  </si>
  <si>
    <t>0611172510</t>
  </si>
  <si>
    <t>Основное мероприятие "Предоставление ежемесячной денежной компенсации расходов по оплате жилищно-коммунальных услуг реабилитированным лицам и лицам, признанным пострадавшими от политических репрессий"</t>
  </si>
  <si>
    <t>0611200000</t>
  </si>
  <si>
    <t>Выплата ежемесячных денежных компенсаций расходов по оплате жилищно-коммунальных услуг реабилитированным лицам и лицам, признанным пострадавшими от политических репрессий</t>
  </si>
  <si>
    <t>0611272520</t>
  </si>
  <si>
    <t>Основное мероприятие "Предоставление ежемесячной денежной компенсации расходов по оплате жилищно-коммунальных услуг многодетным семьям"</t>
  </si>
  <si>
    <t>0611300000</t>
  </si>
  <si>
    <t>Выплата ежемесячных денежных компенсаций расходов по оплате жилищно-коммунальных услуг многодетным семьям</t>
  </si>
  <si>
    <t>0611372530</t>
  </si>
  <si>
    <t>Основное мероприятие "Предоставление ежемесячной денежной компенсации расходов по оплате жилищно-коммунальных услуг иным категориям"</t>
  </si>
  <si>
    <t>0611400000</t>
  </si>
  <si>
    <t xml:space="preserve">Выплата ежемесячных денежных компенсаций расходов по оплате жилищно-коммунальных услуг иным категориям граждан
</t>
  </si>
  <si>
    <t>0611472540</t>
  </si>
  <si>
    <t>Основное мероприятие "Предоставление  субсидий на оплату жилого помещения и коммунальных услуг"</t>
  </si>
  <si>
    <t>0611500000</t>
  </si>
  <si>
    <r>
      <t>Предоставление гражданам адресных</t>
    </r>
    <r>
      <rPr>
        <sz val="13"/>
        <color indexed="10"/>
        <rFont val="Times New Roman"/>
        <family val="1"/>
      </rPr>
      <t xml:space="preserve"> </t>
    </r>
    <r>
      <rPr>
        <sz val="13"/>
        <rFont val="Times New Roman"/>
        <family val="1"/>
      </rPr>
      <t xml:space="preserve">субсидий на оплату жилого помещения и коммунальных услуг
</t>
    </r>
  </si>
  <si>
    <t>0611571510</t>
  </si>
  <si>
    <t>Основное мероприятие "Предоставление ежегодной денежной выплаты жителям Белгородской области, награжденным знаком "Почетный донор СССР", "Почетный донор России"</t>
  </si>
  <si>
    <t>0611600000</t>
  </si>
  <si>
    <t xml:space="preserve">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 
</t>
  </si>
  <si>
    <t>0611652200</t>
  </si>
  <si>
    <t>Основное мероприятие "Предоставление ежемесячной денежной выплаты отдельным категориям граждан (ветеранам труда, ветеранам военной службы)"</t>
  </si>
  <si>
    <t>0611700000</t>
  </si>
  <si>
    <t>Оплата ежемесячных денежных выплат ветеранам труда, ветеранам военной службы</t>
  </si>
  <si>
    <t>0611772410</t>
  </si>
  <si>
    <t>Основное мероприятие "Предоставление ежемесячной денежной выплаты отдельным категориям граждан (труженикам тыла)"</t>
  </si>
  <si>
    <t>0611800000</t>
  </si>
  <si>
    <t>Оплата ежемесячных денежных выплат труженикам тыла</t>
  </si>
  <si>
    <t>0611872420</t>
  </si>
  <si>
    <t>Основное мероприятие "Предоставление ежемесячной денежной выплаты отдельным категориям граждан (реабилитированным лицам)"</t>
  </si>
  <si>
    <t>0611900000</t>
  </si>
  <si>
    <t xml:space="preserve">Оплата ежемесячных денежных выплат реабилитированным лицам </t>
  </si>
  <si>
    <t>0611972430</t>
  </si>
  <si>
    <t>Основное мероприятие "Предоставление ежемесячной денежной выплаты отдельным категориям граждан (лицам, признанным пострадавшими от политических репрессий)"</t>
  </si>
  <si>
    <t>0612000000</t>
  </si>
  <si>
    <t xml:space="preserve">Оплата ежемесячных денежных выплат лицам, признанным пострадавшими от политических репрессий
</t>
  </si>
  <si>
    <t>0612072440</t>
  </si>
  <si>
    <t>Основное мероприятие "Предоставление ежемесячной денежной выплаты лицам, родившимся в период с 22 июня 1923 г. по 3 сентября 1945 г. (Дети войны)"</t>
  </si>
  <si>
    <t>0612100000</t>
  </si>
  <si>
    <t xml:space="preserve">Оплата ежемесячных денежных выплат лицам, родившимся в период с 22 июня 1923 года по 3 сентября 1945 года (Дети войны)
</t>
  </si>
  <si>
    <t>0612172450</t>
  </si>
  <si>
    <t>Основное мероприятие "Предоставление ежемесячного пособия на ребенка гражданам, имеющим детей"</t>
  </si>
  <si>
    <t>0612200000</t>
  </si>
  <si>
    <t xml:space="preserve">Выплата ежемесячных пособий гражданам, имеющим детей  
</t>
  </si>
  <si>
    <t>0612272850</t>
  </si>
  <si>
    <t>Основное мероприятие "Предоставление ежемесячных субсидий на оплату услуг связи отдельным категориям граждан РФ, проживающим на территории Белгородской области (ветеранам боевых действий, военнослужащим, проходившим военную службу в условиях чрезвычайного положения и при вооруженных конфликтах в РФ, а также проходившим военную службу в Чеченской республике с января 1997 года по июль 1999 года; лицам, привлекавшимся органами местной власти к разминированию территорий и объектов в период 1943-1950 гг.)"</t>
  </si>
  <si>
    <t>0612300000</t>
  </si>
  <si>
    <t xml:space="preserve">Выплата субсидий ветеранам боевых действий и другим категориям военнослужащих, лицам, привлекавшимся органами местной власти к разминированию территорий и объектов в период 1943-1950 годов </t>
  </si>
  <si>
    <t>0612372360</t>
  </si>
  <si>
    <t>Основное мероприятие "Предоставление единовременного пособия при рождении ребенка гражданам, не подлежащим обязательному социальному страхованию, на случай временной нетрудоспособности и в связи с материнством"</t>
  </si>
  <si>
    <t>0612400000</t>
  </si>
  <si>
    <t xml:space="preserve">Осуществление переданных органам государственной власти субъектов Российской Федерации   полномочий Российской Федерации по выплате пособий при рождении ребенка гражданам, не подлежащим обязательному социальному страхованию на случай временной нетрудоспособности и в связи с материнством, в соответствии с Федеральным законом от 19 мая 1995 года N 81-ФЗ "О государственных пособиях гражданам, имеющим детей" </t>
  </si>
  <si>
    <t>0612453830</t>
  </si>
  <si>
    <t>Основное мероприятие "Предоставление ежемесячного пособия по уходу за ребенком до достижения им возраста полутора лет гражданам, не подлежащим обязательному социальному страхованию, на случай временной нетрудоспособности и в связи с материнством"</t>
  </si>
  <si>
    <t>0612500000</t>
  </si>
  <si>
    <t xml:space="preserve">Осуществление переданных органам государственной власти субъектов Российской Федерации полномочий Российской Федерации по выплате пособий по уходу за ребенком до достижения им возраста полутора лет гражданам, не подлежащим обязательному социальному страхованию на случай временной нетрудоспособности и в связи с материнством, в соответствии с Федеральным законом от 19 мая 1995 года N 81-ФЗ "О государственных пособиях гражданам, имеющим детей" 
</t>
  </si>
  <si>
    <t>0612553810</t>
  </si>
  <si>
    <t>Основное мероприятие "Предоставление ежемесячной денежной выплаты в случае рождения третьего ребенка или последующих детей до достижения ребенком возраста трех лет"</t>
  </si>
  <si>
    <t>0612700000</t>
  </si>
  <si>
    <t>06127R0840</t>
  </si>
  <si>
    <t>Основное мероприятие "Выплата инвалидам ( в том числе детям-инвалидам), имеющим транспортные средства в соответствии с медицинскими показаниями, или их законным представителям компенсации страховых премий по договору обязательного страхования гражданской ответственности владельцев транспортных средств"</t>
  </si>
  <si>
    <t>0612800000</t>
  </si>
  <si>
    <t>Выплата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N 40-ФЗ "Об обязательном страховании ответственности владельцев транспортных средств"</t>
  </si>
  <si>
    <t>0612852800</t>
  </si>
  <si>
    <t>Основное мероприятие "Выплата пособия Героям Советского союза, Героям Социалистического труда, полным кавалерам Ордена Славы, вдовам Героев Социалистического труда и полных кавалеров ордена Трудовой Славы"</t>
  </si>
  <si>
    <t>0612900000</t>
  </si>
  <si>
    <t>Социальная поддержка вдов Героев Социалистического Труда и полных кавалеров ордена Трудовой Славы</t>
  </si>
  <si>
    <t>0612971990</t>
  </si>
  <si>
    <t>Основное мероприятие "Выплата пособия на погребение умерших граждан, не подлежащих обязательному социальному страхованию и не являющихся пенсионерами, а также в случае рождения мертвого ребенка по истечении 154 дней беременности"</t>
  </si>
  <si>
    <t>0613000000</t>
  </si>
  <si>
    <t xml:space="preserve">Организация предоставления социального пособия на погребение </t>
  </si>
  <si>
    <t>0613071270</t>
  </si>
  <si>
    <t xml:space="preserve">Предоставление материальной и иной помощи для погребения 
</t>
  </si>
  <si>
    <t>0613072620</t>
  </si>
  <si>
    <t>Основное мероприятие "Выплата пособия лицам, которым присвоено звание "Почетный гражданин Белгородской области"</t>
  </si>
  <si>
    <t>0613100000</t>
  </si>
  <si>
    <t>Выплата пособия лицам, которым присвоено звание "Почетный гражданин Белгородской области"</t>
  </si>
  <si>
    <t>0613172350</t>
  </si>
  <si>
    <t>Основное мероприятие "Выплата ежемесячного пособия инвалидам боевых действий 1 и II групп, а также членам семей военнослужащих и сотрудников, погибших при исполнении обязанностей военной службы в районах боевых действий"</t>
  </si>
  <si>
    <t>0613200000</t>
  </si>
  <si>
    <t xml:space="preserve">Выплата ежемесячных пособий отдельным категориям граждан (инвалидам боевых действий I и II групп, а также членам семей военнослужащих и сотрудников, погибших при исполнении обязанностей военной службы или служебных обязанностей в районах боевых действий; вдовам погибших (умерших) ветеранов подразделений особого риска)
</t>
  </si>
  <si>
    <t>0613272370</t>
  </si>
  <si>
    <t>Основное мероприятие "Выплата единовременного пособия и пособия на основе социального контракта малоимущим гражданам и гражданам, оказавшимся в трудной жизненной ситуации"</t>
  </si>
  <si>
    <t>0613300000</t>
  </si>
  <si>
    <t xml:space="preserve">Выплата пособий малоимущим гражданам и гражданам, оказавшимся в тяжелой жизненной ситуации
</t>
  </si>
  <si>
    <t>0613372310</t>
  </si>
  <si>
    <t xml:space="preserve">Основное мероприятие "Обеспечение равной доступности услуг общественного транспорта" </t>
  </si>
  <si>
    <t>0613400000</t>
  </si>
  <si>
    <t>Обеспечение равной доступности услуг общественного транспорта на территории Белгородской области для отдельных категорий граждан, оказание мер социальной поддержки которым относится к ведению Российской Федерации и субъектов Российской Федерации</t>
  </si>
  <si>
    <t>0613473820</t>
  </si>
  <si>
    <t>Основное мероприятие "Меры социальной защиты семей, родивших третьего и последующих детей по предоставлению материнского (семейного) капитала"</t>
  </si>
  <si>
    <t>0613500000</t>
  </si>
  <si>
    <t xml:space="preserve">Осуществление дополнительных мер социальной защиты семей, родивших третьего и последующих детей, по предоставлению материнского (семейного) капитала </t>
  </si>
  <si>
    <t>0613573000</t>
  </si>
  <si>
    <t>Основное мероприятие "Отдельные меры социальной поддержки граждан, подвергшихся радиации"</t>
  </si>
  <si>
    <t>0613600000</t>
  </si>
  <si>
    <t>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</si>
  <si>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0613651370</t>
  </si>
  <si>
    <t>Основное мероприятие "Выплата единовременной материальной помощи при рождении ребенка (детей) женщинам, находящимся в трудной жизненной ситуации и сохранившим беременность"</t>
  </si>
  <si>
    <t>0613700000</t>
  </si>
  <si>
    <t>Выплата единовременной адресной материальной помощи женщинам, находящимся в трудной жизненной ситуации и сохранившим беременность</t>
  </si>
  <si>
    <t>0613774000</t>
  </si>
  <si>
    <t xml:space="preserve">Подпрограмма "Модернизация и развитие социального обслуживания населения" </t>
  </si>
  <si>
    <t>0620000000</t>
  </si>
  <si>
    <t>Основное мероприятие "Организация работы по заключению договоров  пожизненного содержания с иждивением в Старооскольском городском округе"</t>
  </si>
  <si>
    <t>0620100000</t>
  </si>
  <si>
    <t>0620122100</t>
  </si>
  <si>
    <t>1002</t>
  </si>
  <si>
    <t>0620126020</t>
  </si>
  <si>
    <t>Ежемесячные денежные выплаты гражданам, заключившим договора пожизненного содержания с иждивением в Старооскольском городском округе</t>
  </si>
  <si>
    <t>0620117270</t>
  </si>
  <si>
    <t xml:space="preserve">Услуги по зачислению денежных средств на счета физических лиц </t>
  </si>
  <si>
    <t>0620126040</t>
  </si>
  <si>
    <t>Основное мероприятие "Социальное обслуживание населения"</t>
  </si>
  <si>
    <t>0620200000</t>
  </si>
  <si>
    <t xml:space="preserve">Осуществление полномочий по обеспечению права граждан на социальное обслуживание </t>
  </si>
  <si>
    <t>0620271590</t>
  </si>
  <si>
    <t>Основное мероприятие "Организация работы по реабилитации несовершеннолетних, оказавшихся в трудной жизненной ситуации"</t>
  </si>
  <si>
    <t>0620300000</t>
  </si>
  <si>
    <t>0620371590</t>
  </si>
  <si>
    <t>Основное мероприятие "Предоставление широкого спектра социальных услуг гражданам пожилого возраста, способствующих активизации их жизнедеятельности"</t>
  </si>
  <si>
    <t>0620400000</t>
  </si>
  <si>
    <t>0620426010</t>
  </si>
  <si>
    <t xml:space="preserve">Подпрограмма "Социальная поддержка семьи и детей" </t>
  </si>
  <si>
    <t>0630000000</t>
  </si>
  <si>
    <t>Основное мероприятие "Единовременная выплата при одновременном рождении (усыновлении)  двух детей - 10 000 руб., трех и более детей - 50 000 руб."</t>
  </si>
  <si>
    <t>0630100000</t>
  </si>
  <si>
    <t xml:space="preserve">Выплаты многодетным семьям </t>
  </si>
  <si>
    <t>0630117280</t>
  </si>
  <si>
    <t>0630126040</t>
  </si>
  <si>
    <t>Основное мероприятие "Вручение удостоверений многодетным семьям"</t>
  </si>
  <si>
    <t>0630300000</t>
  </si>
  <si>
    <t>0630326020</t>
  </si>
  <si>
    <t>Основное мероприятие "Предоставление ежегодной выплаты к началу учебного года на детей-учащихся общеобразовательных учреждений из многодетных малоимущих семей и многодетных неполных семей на приобретение школьно-письменных принадлежностей"</t>
  </si>
  <si>
    <t>0630400000</t>
  </si>
  <si>
    <t>0630417280</t>
  </si>
  <si>
    <t>0630426040</t>
  </si>
  <si>
    <t>Основное мероприятие "Предоставление ежегодной частичной компенсации многодетным семьям, в составе которых шесть и более детей, на покупку комплекта школьной одежды и спортивной формы (для детей школьного возраста)"</t>
  </si>
  <si>
    <t>0630500000</t>
  </si>
  <si>
    <t>0630517280</t>
  </si>
  <si>
    <t>0630526040</t>
  </si>
  <si>
    <t>Основное мероприятие "Единовременная выплата на приобретение школьной формы первоклассникам из многодетных семей - учащимся образовательного учреждения "Православная гимназия во имя Святого Благоверного Великого князя Александра Невского № 38"</t>
  </si>
  <si>
    <t>0630800000</t>
  </si>
  <si>
    <t>0630817280</t>
  </si>
  <si>
    <t>0630900000</t>
  </si>
  <si>
    <t>0630917280</t>
  </si>
  <si>
    <t>Основное мероприятие "Обеспечение бесплатного проезда детей из многодетных семей, обучающихся в общеобразовательных учреждениях Белгородской области"</t>
  </si>
  <si>
    <t>0631000000</t>
  </si>
  <si>
    <t>Осуществление полномочий субъекта Российской Федерации на осуществление мер соцзащиты многодетных семей</t>
  </si>
  <si>
    <t>0631072880</t>
  </si>
  <si>
    <t>Основное мероприятие "Бесплатное обеспечение школьной формой детей из многодетных семей-учащихся первых классов общеобразовательных учреждений Белгородской области"</t>
  </si>
  <si>
    <t>0631100000</t>
  </si>
  <si>
    <t>0631172880</t>
  </si>
  <si>
    <t>Основное мероприятие "Льготное питание детей из многодетных семей, обучающихся в общеобразовательных учреждениях Белгородской области"</t>
  </si>
  <si>
    <t>0631200000</t>
  </si>
  <si>
    <t>0631272880</t>
  </si>
  <si>
    <t>Основное мероприятие "Предоставление ежемесячных субсидий на оплату услуг связи отдельным категориям граждан РФ, проживающим на территории Белгородской области (многодетные семьи)"</t>
  </si>
  <si>
    <t>0631300000</t>
  </si>
  <si>
    <t>0631372880</t>
  </si>
  <si>
    <t>Основное мероприятие "Проведение социально- значимых мероприятий с детьми и семьями"</t>
  </si>
  <si>
    <t>0631500000</t>
  </si>
  <si>
    <t>0631526010</t>
  </si>
  <si>
    <t>0631700000</t>
  </si>
  <si>
    <t xml:space="preserve">Социальные гарантии приемным семьям </t>
  </si>
  <si>
    <t>0631717290</t>
  </si>
  <si>
    <t>Основное мероприятие  "Возмещение стоимости оплаты за коммунальные услуги, причитающейся приемному родителю"</t>
  </si>
  <si>
    <t>0631800000</t>
  </si>
  <si>
    <t>0631817290</t>
  </si>
  <si>
    <t>Основное мероприятие "Оплата за коммунальные услуги, ремонт и содержание жилых помещений, закрепленных за детьми-сиротами и детьми, оставшимися без попечения родителей"</t>
  </si>
  <si>
    <t>0631900000</t>
  </si>
  <si>
    <t>0631924200</t>
  </si>
  <si>
    <t>Основное мероприятие  "Выплата единовременного пособия при передаче ребенка на воспитание в семью"</t>
  </si>
  <si>
    <t>0632000000</t>
  </si>
  <si>
    <t xml:space="preserve">Выплата единовременного пособия при всех формах устройства детей, лишенных родительского попечения, в семью
</t>
  </si>
  <si>
    <t>0632052600</t>
  </si>
  <si>
    <t>Основное мероприятие  "Выплата ежемесячного пособия опекуну (попечителю) либо одному из приемных родителей или родителей-воспитателей на содержание каждого из детей-сирот и детей, оставшихся без попечения родителей"</t>
  </si>
  <si>
    <t>0632100000</t>
  </si>
  <si>
    <t>0632172870</t>
  </si>
  <si>
    <t>Основное мероприятие  "Выплата вознаграждения, причитающегося приемным родителям на каждого ребенка, взятого на воспитание в семью"</t>
  </si>
  <si>
    <t>0632200000</t>
  </si>
  <si>
    <t>0632272870</t>
  </si>
  <si>
    <t>Основное мероприятие  "Осуществление мер по социальной защите граждан, являющихся усыновителями, в виде пособий"</t>
  </si>
  <si>
    <t>0632300000</t>
  </si>
  <si>
    <t xml:space="preserve">Осуществление полномочий субъекта Российской Федерации на осуществление мер по социальной защите граждан, являющихся усыновителями
</t>
  </si>
  <si>
    <t>0632372860</t>
  </si>
  <si>
    <t>0632400000</t>
  </si>
  <si>
    <t xml:space="preserve">Социальная поддержка детей-сирот и детей, оставшихся без попечения родителей, в части оплаты за содержание жилых помещений, закрепленных за детьми-сиротами, и капитального ремонта 
</t>
  </si>
  <si>
    <t>0632471370</t>
  </si>
  <si>
    <t xml:space="preserve">Подпрограмма  "Мероприятия по обеспечению доступной среды" </t>
  </si>
  <si>
    <t>0640000000</t>
  </si>
  <si>
    <t>Основное мероприятие "Предоставление услуги службы "Социального такси" инвалидам на специализированном и ином автотранспорте МБУ "КЦСОН"</t>
  </si>
  <si>
    <t>0640200000</t>
  </si>
  <si>
    <t>0640222100</t>
  </si>
  <si>
    <t>Основное мероприятие "Обеспечение перевозки слабослышащих и глухих детей, проживающих на территории Старооскольского городского округа, в специализированные (коррекционные) школы - интернаты"</t>
  </si>
  <si>
    <t>0640400000</t>
  </si>
  <si>
    <t>0640426020</t>
  </si>
  <si>
    <t>Основное мероприятие "Проведение культурно-массовых и спортивных мероприятий с инвалидами"</t>
  </si>
  <si>
    <t>0640600000</t>
  </si>
  <si>
    <t>0640626010</t>
  </si>
  <si>
    <t xml:space="preserve">Подпрограмма "Поддержка социально ориентированных некоммерческих организаций" </t>
  </si>
  <si>
    <t>0650000000</t>
  </si>
  <si>
    <t>Основное мероприятие  "Финансовая поддержка СОНКО, участвующих в реализации социально-значимых мероприятий на территории Старооскольского городского округа"</t>
  </si>
  <si>
    <t>0650100000</t>
  </si>
  <si>
    <t>0650163000</t>
  </si>
  <si>
    <t xml:space="preserve">Подпрограмма "Обеспечение реализации муниципальной программы "Социальная поддержка граждан в Старооскольском городском округе на 2015-2020 годы" </t>
  </si>
  <si>
    <t>0660000000</t>
  </si>
  <si>
    <t xml:space="preserve">Основное мероприятие "Обеспечение выполнения переданных полномочий  администрацией городского округа  по организации предоставления дополнительных мер социальной  поддержки и социальной помощи  отдельным категориям граждан" </t>
  </si>
  <si>
    <t>0660100000</t>
  </si>
  <si>
    <t>0660121120</t>
  </si>
  <si>
    <t>Основное мероприятие "Обеспечение выполнения переданных полномочий  администрацией городского округа  по  предоставлению дополнительных мер социальной  поддержки и социальной помощи  отдельным категориям граждан"</t>
  </si>
  <si>
    <t>0660200000</t>
  </si>
  <si>
    <t>0660222100</t>
  </si>
  <si>
    <t>0</t>
  </si>
  <si>
    <t>Основное мероприятие "Организация  предоставления отдельных мер социальной защиты населения"</t>
  </si>
  <si>
    <t>0660300000</t>
  </si>
  <si>
    <t xml:space="preserve">Организация предоставления отдельных мер социальной защиты населения
</t>
  </si>
  <si>
    <t>0660371230</t>
  </si>
  <si>
    <t>Основное мероприятие "Осуществление деятельности по опеке и попечительству в отношении несовершеннолетних и лиц из числа детей - сирот и детей, оставшихся без попечения родителей"</t>
  </si>
  <si>
    <t>0660400000</t>
  </si>
  <si>
    <t xml:space="preserve">Осуществление деятельности по опеке и попечительству в отношении несовершеннолетних и лиц из числа детей-сирот и детей, оставшихся без попечения родителей
</t>
  </si>
  <si>
    <t>0660471240</t>
  </si>
  <si>
    <t>Основное мероприятие "Осуществление деятельности по опеке и попечительству в отношении совершеннолетних  лиц"</t>
  </si>
  <si>
    <t>0660500000</t>
  </si>
  <si>
    <t>Осуществление деятельности по опеке и попечительству в отношении совершеннолетних лиц</t>
  </si>
  <si>
    <t>0660571250</t>
  </si>
  <si>
    <t>Основное мероприятие  "Организация предоставления ежемесячных денежных компенсаций расходов по оплате жилищно-коммунальных услуг"</t>
  </si>
  <si>
    <t>0660600000</t>
  </si>
  <si>
    <t xml:space="preserve">Организация предоставления ежемесячных денежных компенсаций расходов по оплате жилищно-коммунальных услуг 
</t>
  </si>
  <si>
    <t>0660671260</t>
  </si>
  <si>
    <t>Основное мероприятие  "Организация  финансового обеспечения  выполнения  переданных полномочий"</t>
  </si>
  <si>
    <t>0660700000</t>
  </si>
  <si>
    <t xml:space="preserve">Осуществление полномочий по обеспечению права граждан на социальное обслуживание 
</t>
  </si>
  <si>
    <t>0660771590</t>
  </si>
  <si>
    <t>Основное мероприятие "Выплата денежного поощрения руководителям органов территориального общественного самоуправления и руководителям органов иных форм осуществления местного самоуправления на территории Старооскольского городского округа"</t>
  </si>
  <si>
    <t>Основное мероприятие "Проведение турнира городов России по дзюдо среди юношей и девушек под девизом "Дзюдо против наркотиков"</t>
  </si>
  <si>
    <t xml:space="preserve">Основное мероприятие "Открытое первенство города по пулевой стрельбе среди юниоров под девизом "Молодежь против наркотиков"
</t>
  </si>
  <si>
    <t>Основное мероприятие "Организация поездок "По местам боевой славы"</t>
  </si>
  <si>
    <t xml:space="preserve">Осуществление переданных полномочий по ежемесячной денежной выплате, назначаемой в случае рождения третьего ребенка или последующих детей до достижения ребенком возраста трех лет </t>
  </si>
  <si>
    <t xml:space="preserve">Мероприятия подпрограммы "Обеспечение жильем молодых семей" федеральной целевой программы "Жилище" на 2015-2020 годы </t>
  </si>
  <si>
    <t>Основное мероприятие "Обеспечение деятельности МБУ "Старооскольский центр оценки качества образования"</t>
  </si>
  <si>
    <t xml:space="preserve">Основное мероприятие "Издание плаката "Спортивная гордость Старого Оскола"
</t>
  </si>
  <si>
    <t>Приложение 10</t>
  </si>
  <si>
    <t>Основное мероприятие "Осуществление противопожарных мероприятий в муниципальных библиотеках"</t>
  </si>
  <si>
    <t>Основное мероприятие "Обеспечение деятельности муниципальных музеев и Старооскольского зоопарка"</t>
  </si>
  <si>
    <t>Основное мероприятие "Обеспечение деятельности (оказание услуг) библиотек Старооскольской ЦБС"</t>
  </si>
  <si>
    <t>Основное мероприятие "Реализация учреждениями общественно-значимых мероприятий, направленных на создание комфортных условий предоставления культурных услуг населению и развитие народного творчества"</t>
  </si>
  <si>
    <t>Основное мероприятие "Обеспечение деятельности (оказание услуг) Старооскольского театра"</t>
  </si>
  <si>
    <t>Основное мероприятие "Ежеквартальная выплата денежных средств на проезд обучающимся из многодетных семей к месту учебы и обратно, проживающим в двух километрах и более и не пользующимся подвозом школьным автобусом - учащимся образовательного учреждения "Православная гимназия во имя Святого Благоверного Великого князя Александра Невского № 38"</t>
  </si>
  <si>
    <t>Основное мероприятие  "Возмещение стоимости оплаты за услуги связи, причитающейся приемному родителю"</t>
  </si>
  <si>
    <t>Основное мероприятие "Возмещение  расходов, связанных с предоставлением мер социальной поддержки педагогическим работникам муниципальных  учреждений дополнительного образования, подведомственных управлению культуры, проживающим и работающим в сельских населенных пунктах, рабочих поселках (поселках городского типа) на территории Белгородской области по оплате помещения и коммунальных услуг"</t>
  </si>
  <si>
    <t>Основное мероприятие "Выявление и создание условий развития талантливой молодежи, использование продуктов ее инновационной деятельности"</t>
  </si>
  <si>
    <t>Основное мероприятие "Пополнение уставного фонда муниципальных унитарных предприятий"</t>
  </si>
  <si>
    <t>1410600000</t>
  </si>
  <si>
    <t>1410622200</t>
  </si>
  <si>
    <t>Основное мероприятие "Обеспечение выполнения работ по демонтажу рекламных конструкций"</t>
  </si>
  <si>
    <t>1410700000</t>
  </si>
  <si>
    <t>1410722200</t>
  </si>
  <si>
    <t>0410322100</t>
  </si>
  <si>
    <t>0430322100</t>
  </si>
  <si>
    <t>0460222100</t>
  </si>
  <si>
    <t>Основное мероприятие "Возмещение расходов, связанных с предоставлением мер социальной поддержки специалистам учреждений культуры и искусства, проживающим и (или) работающим в сельской местности,  по оплате помещения и коммунальных услуг"</t>
  </si>
  <si>
    <t>1020400000</t>
  </si>
  <si>
    <t>10204R0550</t>
  </si>
  <si>
    <t>1010300000</t>
  </si>
  <si>
    <t>1010373710</t>
  </si>
  <si>
    <t>Основное мероприятие "Содержание придорожной территории вдоль автомобильных дорог Старооскольского городского округа"</t>
  </si>
  <si>
    <t>Основное мероприятие "Оснащение жилых помещений муниципального жилищного фонда индивидуальными приборами учета потребления коммунальных ресурсов"</t>
  </si>
  <si>
    <t>1210400000</t>
  </si>
  <si>
    <t>1210424200</t>
  </si>
  <si>
    <t>Основное мероприятие "Возмещение расходов, связанных с предоставлением мер социальной поддержки педагогическим работникам и отдельным категориям работников муниципальных дошкольных образовательных учреждений, проживающих и работающих в сельских населенных пунктах, рабочих поселках (поселках городского типа) на территории Белгородской области, по оплате помещения и коммунальных услуг"</t>
  </si>
  <si>
    <t>Основное мероприятие "Совершенствование финансово-экономических условий учреждений дополнительного образования "</t>
  </si>
  <si>
    <t>Основное мероприятие "Обеспечение медико-социального сопровождения обучающихся и воспитанников учреждений общего, дошкольного и дополнительного образования"</t>
  </si>
  <si>
    <t>Основное мероприятие "Предоставление услуг финансово-экономического сервиса и хозяйственного обслуживания учреждений сферы образования городского округа"</t>
  </si>
  <si>
    <t>Основное мероприятие "Обеспечение условий для организации и проведения в соответствии с действующим законодательством государственной итоговой аттестации выпускников общеобразовательных учреждений городского округа"</t>
  </si>
  <si>
    <t>Муниципальная программа "Формирование и развитие системы муниципальной кадровой политики в Старооскольском городском округе на 2015-2020 годы"</t>
  </si>
  <si>
    <t>Основное мероприятие "Подготовка работников (профессиональное образование и профессиональное обучение) и дополнительное профессиональное образование"</t>
  </si>
  <si>
    <t>1500000000</t>
  </si>
  <si>
    <t>1500100000</t>
  </si>
  <si>
    <t>1500121220</t>
  </si>
  <si>
    <t>1500121420</t>
  </si>
  <si>
    <t>Содержание ребенка в семье опекуна и приемной семье, а также  вознаграждение, причитающееся приемному родителю</t>
  </si>
  <si>
    <t>0220273050</t>
  </si>
  <si>
    <t>Возмещение молодым учителям общеобразовательных учреждений Старооскольского городского округа разницы в процентных ставках по ипотечному кредиту в рамках проекта "Ипотека для молодых учителей общеобразовательных учреждений Белгородской области"</t>
  </si>
  <si>
    <t>Основное мероприятие "Организация курсов повышения квалификации педагогических и руководящих работников образовательных учреждений, подведомственных управлению по физической культуре и спорту"</t>
  </si>
  <si>
    <t>0260300000</t>
  </si>
  <si>
    <t>0260322100</t>
  </si>
  <si>
    <t xml:space="preserve">Предоставление дополнительной выплаты спортсменам из малоимущих семей </t>
  </si>
  <si>
    <t>0310500000</t>
  </si>
  <si>
    <t>0310526010</t>
  </si>
  <si>
    <t>Основное мероприятие "Организация мер поддержки и социальной адаптации отдельных категорий граждан молодежи (молодые люди оказавшиеся в трудной жизненной ситуации)"</t>
  </si>
  <si>
    <t>Основное мероприятие "Содержание муниципального имущества"</t>
  </si>
  <si>
    <t>1410800000</t>
  </si>
  <si>
    <t>1410844100</t>
  </si>
  <si>
    <t>0901</t>
  </si>
  <si>
    <t xml:space="preserve">от  21 декабря 2015 г. № 378 </t>
  </si>
</sst>
</file>

<file path=xl/styles.xml><?xml version="1.0" encoding="utf-8"?>
<styleSheet xmlns="http://schemas.openxmlformats.org/spreadsheetml/2006/main">
  <numFmts count="17">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0000"/>
    <numFmt numFmtId="165" formatCode="?"/>
    <numFmt numFmtId="166" formatCode="000"/>
    <numFmt numFmtId="167" formatCode="0.0"/>
    <numFmt numFmtId="168" formatCode="#,##0.0"/>
    <numFmt numFmtId="169" formatCode="&quot;Да&quot;;&quot;Да&quot;;&quot;Нет&quot;"/>
    <numFmt numFmtId="170" formatCode="&quot;Истина&quot;;&quot;Истина&quot;;&quot;Ложь&quot;"/>
    <numFmt numFmtId="171" formatCode="&quot;Вкл&quot;;&quot;Вкл&quot;;&quot;Выкл&quot;"/>
    <numFmt numFmtId="172" formatCode="[$€-2]\ ###,000_);[Red]\([$€-2]\ ###,000\)"/>
  </numFmts>
  <fonts count="50">
    <font>
      <sz val="10"/>
      <name val="Arial"/>
      <family val="0"/>
    </font>
    <font>
      <sz val="11"/>
      <color indexed="8"/>
      <name val="Calibri"/>
      <family val="2"/>
    </font>
    <font>
      <b/>
      <sz val="13"/>
      <name val="Times New Roman"/>
      <family val="1"/>
    </font>
    <font>
      <sz val="13"/>
      <name val="Times New Roman"/>
      <family val="1"/>
    </font>
    <font>
      <b/>
      <sz val="10"/>
      <name val="Arial"/>
      <family val="2"/>
    </font>
    <font>
      <sz val="13"/>
      <color indexed="8"/>
      <name val="Times New Roman"/>
      <family val="1"/>
    </font>
    <font>
      <sz val="12"/>
      <name val="Times New Roman"/>
      <family val="1"/>
    </font>
    <font>
      <b/>
      <sz val="11.5"/>
      <name val="Times New Roman"/>
      <family val="1"/>
    </font>
    <font>
      <sz val="13"/>
      <color indexed="10"/>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3"/>
      <color indexed="8"/>
      <name val="Times New Roman"/>
      <family val="1"/>
    </font>
    <font>
      <sz val="8"/>
      <name val="Segoe U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3"/>
      <color theme="1"/>
      <name val="Times New Roman"/>
      <family val="1"/>
    </font>
    <font>
      <b/>
      <sz val="13"/>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border>
    <border>
      <left style="thin"/>
      <right style="thin"/>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7" borderId="2" applyNumberFormat="0" applyAlignment="0" applyProtection="0"/>
    <xf numFmtId="0" fontId="33" fillId="27" borderId="1" applyNumberFormat="0" applyAlignment="0" applyProtection="0"/>
    <xf numFmtId="0" fontId="34"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0"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42" fillId="0" borderId="0" applyNumberFormat="0" applyFill="0" applyBorder="0" applyAlignment="0" applyProtection="0"/>
    <xf numFmtId="0" fontId="43" fillId="30" borderId="0" applyNumberFormat="0" applyBorder="0" applyAlignment="0" applyProtection="0"/>
    <xf numFmtId="0" fontId="4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7" fillId="32" borderId="0" applyNumberFormat="0" applyBorder="0" applyAlignment="0" applyProtection="0"/>
  </cellStyleXfs>
  <cellXfs count="48">
    <xf numFmtId="0" fontId="0" fillId="0" borderId="0" xfId="0" applyAlignment="1">
      <alignment/>
    </xf>
    <xf numFmtId="49" fontId="3" fillId="33" borderId="10" xfId="0" applyNumberFormat="1" applyFont="1" applyFill="1" applyBorder="1" applyAlignment="1">
      <alignment horizontal="center" vertical="center" wrapText="1"/>
    </xf>
    <xf numFmtId="0" fontId="2" fillId="33" borderId="10" xfId="0" applyNumberFormat="1" applyFont="1" applyFill="1" applyBorder="1" applyAlignment="1">
      <alignment horizontal="center" vertical="center" wrapText="1"/>
    </xf>
    <xf numFmtId="49" fontId="2" fillId="33" borderId="10" xfId="0" applyNumberFormat="1" applyFont="1" applyFill="1" applyBorder="1" applyAlignment="1">
      <alignment horizontal="center" vertical="center" wrapText="1"/>
    </xf>
    <xf numFmtId="3" fontId="2" fillId="33" borderId="10" xfId="0" applyNumberFormat="1" applyFont="1" applyFill="1" applyBorder="1" applyAlignment="1">
      <alignment horizontal="center" vertical="center" wrapText="1"/>
    </xf>
    <xf numFmtId="0" fontId="4" fillId="33" borderId="0" xfId="0" applyFont="1" applyFill="1" applyAlignment="1">
      <alignment/>
    </xf>
    <xf numFmtId="0" fontId="0" fillId="33" borderId="0" xfId="0" applyFont="1" applyFill="1" applyAlignment="1">
      <alignment/>
    </xf>
    <xf numFmtId="0" fontId="3" fillId="33" borderId="10" xfId="0" applyNumberFormat="1" applyFont="1" applyFill="1" applyBorder="1" applyAlignment="1">
      <alignment horizontal="center" vertical="center" wrapText="1"/>
    </xf>
    <xf numFmtId="3" fontId="3" fillId="33" borderId="10" xfId="0" applyNumberFormat="1" applyFont="1" applyFill="1" applyBorder="1" applyAlignment="1">
      <alignment horizontal="center" vertical="center" wrapText="1"/>
    </xf>
    <xf numFmtId="3" fontId="3" fillId="33" borderId="11" xfId="0" applyNumberFormat="1" applyFont="1" applyFill="1" applyBorder="1" applyAlignment="1">
      <alignment horizontal="center" vertical="center" wrapText="1"/>
    </xf>
    <xf numFmtId="0" fontId="3" fillId="33" borderId="10" xfId="57" applyNumberFormat="1" applyFont="1" applyFill="1" applyBorder="1" applyAlignment="1">
      <alignment horizontal="center" vertical="center" wrapText="1"/>
      <protection/>
    </xf>
    <xf numFmtId="0" fontId="3" fillId="33" borderId="0" xfId="0" applyFont="1" applyFill="1" applyAlignment="1">
      <alignment/>
    </xf>
    <xf numFmtId="0" fontId="3" fillId="33" borderId="0" xfId="0" applyFont="1" applyFill="1" applyAlignment="1">
      <alignment horizontal="left"/>
    </xf>
    <xf numFmtId="0" fontId="3" fillId="33" borderId="0" xfId="0" applyFont="1" applyFill="1" applyAlignment="1">
      <alignment/>
    </xf>
    <xf numFmtId="0" fontId="2" fillId="33" borderId="0" xfId="0" applyNumberFormat="1" applyFont="1" applyFill="1" applyAlignment="1">
      <alignment vertical="center"/>
    </xf>
    <xf numFmtId="0" fontId="0" fillId="33" borderId="10" xfId="0" applyFill="1" applyBorder="1" applyAlignment="1">
      <alignment/>
    </xf>
    <xf numFmtId="0" fontId="5" fillId="33" borderId="10" xfId="0" applyNumberFormat="1" applyFont="1" applyFill="1" applyBorder="1" applyAlignment="1">
      <alignment horizontal="center" vertical="center" wrapText="1"/>
    </xf>
    <xf numFmtId="0" fontId="2" fillId="33" borderId="0" xfId="0" applyFont="1" applyFill="1" applyAlignment="1">
      <alignment/>
    </xf>
    <xf numFmtId="0" fontId="0" fillId="33" borderId="0" xfId="0" applyNumberFormat="1" applyFont="1" applyFill="1" applyAlignment="1">
      <alignment vertical="center"/>
    </xf>
    <xf numFmtId="0" fontId="3" fillId="33" borderId="10" xfId="0" applyFont="1" applyFill="1" applyBorder="1" applyAlignment="1">
      <alignment horizontal="center" vertical="center" wrapText="1"/>
    </xf>
    <xf numFmtId="2" fontId="3" fillId="33" borderId="10" xfId="0" applyNumberFormat="1" applyFont="1" applyFill="1" applyBorder="1" applyAlignment="1">
      <alignment horizontal="center" vertical="center" wrapText="1"/>
    </xf>
    <xf numFmtId="164" fontId="3" fillId="33" borderId="10" xfId="0" applyNumberFormat="1" applyFont="1" applyFill="1" applyBorder="1" applyAlignment="1">
      <alignment horizontal="center" vertical="center" wrapText="1"/>
    </xf>
    <xf numFmtId="0" fontId="2" fillId="33" borderId="0" xfId="0" applyFont="1" applyFill="1" applyAlignment="1">
      <alignment wrapText="1"/>
    </xf>
    <xf numFmtId="164" fontId="2" fillId="33" borderId="10" xfId="0" applyNumberFormat="1" applyFont="1" applyFill="1" applyBorder="1" applyAlignment="1">
      <alignment horizontal="center" vertical="center" wrapText="1"/>
    </xf>
    <xf numFmtId="0" fontId="2" fillId="33" borderId="10" xfId="57" applyNumberFormat="1" applyFont="1" applyFill="1" applyBorder="1" applyAlignment="1">
      <alignment horizontal="center" vertical="center" wrapText="1"/>
      <protection/>
    </xf>
    <xf numFmtId="2" fontId="2" fillId="33" borderId="10" xfId="0" applyNumberFormat="1" applyFont="1" applyFill="1" applyBorder="1" applyAlignment="1">
      <alignment horizontal="center" vertical="center" wrapText="1"/>
    </xf>
    <xf numFmtId="2" fontId="3" fillId="33" borderId="10" xfId="53" applyNumberFormat="1" applyFont="1" applyFill="1" applyBorder="1" applyAlignment="1">
      <alignment horizontal="center" vertical="center" wrapText="1"/>
      <protection/>
    </xf>
    <xf numFmtId="49" fontId="48" fillId="33" borderId="10" xfId="0" applyNumberFormat="1" applyFont="1" applyFill="1" applyBorder="1" applyAlignment="1">
      <alignment horizontal="center" vertical="center" wrapText="1"/>
    </xf>
    <xf numFmtId="3" fontId="48" fillId="33" borderId="10" xfId="0" applyNumberFormat="1" applyFont="1" applyFill="1" applyBorder="1" applyAlignment="1">
      <alignment horizontal="center" vertical="center" wrapText="1"/>
    </xf>
    <xf numFmtId="2" fontId="3" fillId="33" borderId="10" xfId="57" applyNumberFormat="1" applyFont="1" applyFill="1" applyBorder="1" applyAlignment="1">
      <alignment horizontal="center" vertical="center" wrapText="1"/>
      <protection/>
    </xf>
    <xf numFmtId="3" fontId="2" fillId="33" borderId="0" xfId="0" applyNumberFormat="1" applyFont="1" applyFill="1" applyBorder="1" applyAlignment="1">
      <alignment horizontal="center" vertical="center" wrapText="1"/>
    </xf>
    <xf numFmtId="3" fontId="2" fillId="33" borderId="10" xfId="0" applyNumberFormat="1" applyFont="1" applyFill="1" applyBorder="1" applyAlignment="1" applyProtection="1">
      <alignment horizontal="center" vertical="center" wrapText="1"/>
      <protection locked="0"/>
    </xf>
    <xf numFmtId="49" fontId="2" fillId="33" borderId="10" xfId="0" applyNumberFormat="1" applyFont="1" applyFill="1" applyBorder="1" applyAlignment="1">
      <alignment horizontal="center" wrapText="1"/>
    </xf>
    <xf numFmtId="164" fontId="5" fillId="33" borderId="10" xfId="0" applyNumberFormat="1" applyFont="1" applyFill="1" applyBorder="1" applyAlignment="1">
      <alignment horizontal="center" vertical="center" wrapText="1"/>
    </xf>
    <xf numFmtId="0" fontId="49" fillId="33" borderId="10" xfId="0" applyNumberFormat="1" applyFont="1" applyFill="1" applyBorder="1" applyAlignment="1">
      <alignment horizontal="center" vertical="center" wrapText="1"/>
    </xf>
    <xf numFmtId="2" fontId="7" fillId="33" borderId="10" xfId="0" applyNumberFormat="1" applyFont="1" applyFill="1" applyBorder="1" applyAlignment="1">
      <alignment horizontal="center" vertical="center" wrapText="1"/>
    </xf>
    <xf numFmtId="2" fontId="6" fillId="33" borderId="10" xfId="0" applyNumberFormat="1" applyFont="1" applyFill="1" applyBorder="1" applyAlignment="1">
      <alignment horizontal="center" vertical="center" wrapText="1"/>
    </xf>
    <xf numFmtId="166" fontId="3" fillId="33" borderId="10" xfId="57" applyNumberFormat="1" applyFont="1" applyFill="1" applyBorder="1" applyAlignment="1">
      <alignment horizontal="center" vertical="center" wrapText="1"/>
      <protection/>
    </xf>
    <xf numFmtId="3" fontId="3" fillId="33" borderId="12" xfId="0" applyNumberFormat="1" applyFont="1" applyFill="1" applyBorder="1" applyAlignment="1">
      <alignment horizontal="center" vertical="center" wrapText="1"/>
    </xf>
    <xf numFmtId="49" fontId="2" fillId="33" borderId="10" xfId="0" applyNumberFormat="1" applyFont="1" applyFill="1" applyBorder="1" applyAlignment="1">
      <alignment horizontal="center" vertical="top" wrapText="1"/>
    </xf>
    <xf numFmtId="0" fontId="0" fillId="33" borderId="10" xfId="0" applyFont="1" applyFill="1" applyBorder="1" applyAlignment="1">
      <alignment/>
    </xf>
    <xf numFmtId="0" fontId="2" fillId="33" borderId="10" xfId="57" applyFont="1" applyFill="1" applyBorder="1" applyAlignment="1">
      <alignment horizontal="center" vertical="center" wrapText="1"/>
      <protection/>
    </xf>
    <xf numFmtId="49" fontId="2" fillId="33" borderId="10" xfId="56" applyNumberFormat="1" applyFont="1" applyFill="1" applyBorder="1" applyAlignment="1">
      <alignment horizontal="center" vertical="center" wrapText="1"/>
      <protection/>
    </xf>
    <xf numFmtId="49" fontId="3" fillId="33" borderId="10" xfId="56" applyNumberFormat="1" applyFont="1" applyFill="1" applyBorder="1" applyAlignment="1">
      <alignment horizontal="center" vertical="center" wrapText="1"/>
      <protection/>
    </xf>
    <xf numFmtId="0" fontId="3" fillId="33" borderId="10" xfId="57" applyFont="1" applyFill="1" applyBorder="1" applyAlignment="1">
      <alignment horizontal="center" vertical="center" wrapText="1"/>
      <protection/>
    </xf>
    <xf numFmtId="1" fontId="3" fillId="33" borderId="10" xfId="0" applyNumberFormat="1" applyFont="1" applyFill="1" applyBorder="1" applyAlignment="1">
      <alignment horizontal="center" vertical="center" wrapText="1"/>
    </xf>
    <xf numFmtId="0" fontId="2" fillId="33" borderId="0" xfId="0" applyFont="1" applyFill="1" applyAlignment="1">
      <alignment horizontal="center"/>
    </xf>
    <xf numFmtId="0" fontId="2" fillId="33" borderId="0" xfId="0" applyFont="1" applyFill="1" applyAlignment="1">
      <alignment horizontal="center" wrapText="1"/>
    </xf>
  </cellXfs>
  <cellStyles count="5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Обычный 4" xfId="55"/>
    <cellStyle name="Обычный 5" xfId="56"/>
    <cellStyle name="Обычный_Алексеевский уведомление" xfId="57"/>
    <cellStyle name="Followed Hyperlink" xfId="58"/>
    <cellStyle name="Плохой" xfId="59"/>
    <cellStyle name="Пояснение" xfId="60"/>
    <cellStyle name="Примечание" xfId="61"/>
    <cellStyle name="Percent" xfId="62"/>
    <cellStyle name="Связанная ячейка" xfId="63"/>
    <cellStyle name="Текст предупреждения" xfId="64"/>
    <cellStyle name="Comma" xfId="65"/>
    <cellStyle name="Comma [0]" xfId="66"/>
    <cellStyle name="Хороший"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521</xdr:row>
      <xdr:rowOff>0</xdr:rowOff>
    </xdr:from>
    <xdr:to>
      <xdr:col>0</xdr:col>
      <xdr:colOff>47625</xdr:colOff>
      <xdr:row>521</xdr:row>
      <xdr:rowOff>0</xdr:rowOff>
    </xdr:to>
    <xdr:sp fLocksText="0">
      <xdr:nvSpPr>
        <xdr:cNvPr id="1" name="Text Box 19"/>
        <xdr:cNvSpPr txBox="1">
          <a:spLocks noChangeArrowheads="1"/>
        </xdr:cNvSpPr>
      </xdr:nvSpPr>
      <xdr:spPr>
        <a:xfrm>
          <a:off x="0" y="488661075"/>
          <a:ext cx="476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521</xdr:row>
      <xdr:rowOff>0</xdr:rowOff>
    </xdr:from>
    <xdr:to>
      <xdr:col>0</xdr:col>
      <xdr:colOff>47625</xdr:colOff>
      <xdr:row>521</xdr:row>
      <xdr:rowOff>0</xdr:rowOff>
    </xdr:to>
    <xdr:sp fLocksText="0">
      <xdr:nvSpPr>
        <xdr:cNvPr id="2" name="Text Box 19"/>
        <xdr:cNvSpPr txBox="1">
          <a:spLocks noChangeArrowheads="1"/>
        </xdr:cNvSpPr>
      </xdr:nvSpPr>
      <xdr:spPr>
        <a:xfrm>
          <a:off x="0" y="488661075"/>
          <a:ext cx="476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521</xdr:row>
      <xdr:rowOff>0</xdr:rowOff>
    </xdr:from>
    <xdr:to>
      <xdr:col>0</xdr:col>
      <xdr:colOff>47625</xdr:colOff>
      <xdr:row>521</xdr:row>
      <xdr:rowOff>0</xdr:rowOff>
    </xdr:to>
    <xdr:sp fLocksText="0">
      <xdr:nvSpPr>
        <xdr:cNvPr id="3" name="Text Box 19"/>
        <xdr:cNvSpPr txBox="1">
          <a:spLocks noChangeArrowheads="1"/>
        </xdr:cNvSpPr>
      </xdr:nvSpPr>
      <xdr:spPr>
        <a:xfrm>
          <a:off x="0" y="488661075"/>
          <a:ext cx="476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U849"/>
  <sheetViews>
    <sheetView tabSelected="1" view="pageLayout" zoomScaleSheetLayoutView="90" workbookViewId="0" topLeftCell="A1">
      <selection activeCell="A6" sqref="A6:E8"/>
    </sheetView>
  </sheetViews>
  <sheetFormatPr defaultColWidth="9.140625" defaultRowHeight="12.75"/>
  <cols>
    <col min="1" max="1" width="42.140625" style="18" customWidth="1"/>
    <col min="2" max="2" width="14.28125" style="6" customWidth="1"/>
    <col min="3" max="3" width="7.140625" style="6" customWidth="1"/>
    <col min="4" max="4" width="8.8515625" style="6" customWidth="1"/>
    <col min="5" max="5" width="12.00390625" style="6" customWidth="1"/>
    <col min="6" max="6" width="12.421875" style="6" hidden="1" customWidth="1"/>
    <col min="7" max="7" width="12.140625" style="6" hidden="1" customWidth="1"/>
    <col min="8" max="16384" width="9.140625" style="6" customWidth="1"/>
  </cols>
  <sheetData>
    <row r="1" spans="1:7" s="11" customFormat="1" ht="16.5">
      <c r="A1" s="14"/>
      <c r="B1" s="13" t="s">
        <v>881</v>
      </c>
      <c r="C1" s="13"/>
      <c r="D1" s="13"/>
      <c r="F1" s="13"/>
      <c r="G1" s="13"/>
    </row>
    <row r="2" spans="1:7" s="11" customFormat="1" ht="16.5">
      <c r="A2" s="14"/>
      <c r="B2" s="13" t="s">
        <v>75</v>
      </c>
      <c r="C2" s="13"/>
      <c r="D2" s="13"/>
      <c r="F2" s="13"/>
      <c r="G2" s="13"/>
    </row>
    <row r="3" spans="1:7" s="11" customFormat="1" ht="16.5">
      <c r="A3" s="14"/>
      <c r="B3" s="12" t="s">
        <v>76</v>
      </c>
      <c r="C3" s="12"/>
      <c r="D3" s="12"/>
      <c r="F3" s="12"/>
      <c r="G3" s="12"/>
    </row>
    <row r="4" spans="1:7" s="11" customFormat="1" ht="16.5">
      <c r="A4" s="14"/>
      <c r="B4" s="13" t="s">
        <v>934</v>
      </c>
      <c r="C4" s="13"/>
      <c r="D4" s="13"/>
      <c r="F4" s="13"/>
      <c r="G4" s="13"/>
    </row>
    <row r="5" s="11" customFormat="1" ht="16.5">
      <c r="A5" s="14"/>
    </row>
    <row r="6" spans="1:7" s="11" customFormat="1" ht="16.5" customHeight="1">
      <c r="A6" s="47" t="s">
        <v>78</v>
      </c>
      <c r="B6" s="47"/>
      <c r="C6" s="47"/>
      <c r="D6" s="47"/>
      <c r="E6" s="47"/>
      <c r="F6" s="22"/>
      <c r="G6" s="22"/>
    </row>
    <row r="7" spans="1:7" s="11" customFormat="1" ht="16.5" customHeight="1">
      <c r="A7" s="47"/>
      <c r="B7" s="47"/>
      <c r="C7" s="47"/>
      <c r="D7" s="47"/>
      <c r="E7" s="47"/>
      <c r="F7" s="22"/>
      <c r="G7" s="22"/>
    </row>
    <row r="8" spans="1:7" s="11" customFormat="1" ht="36.75" customHeight="1">
      <c r="A8" s="47"/>
      <c r="B8" s="47"/>
      <c r="C8" s="47"/>
      <c r="D8" s="47"/>
      <c r="E8" s="47"/>
      <c r="F8" s="22"/>
      <c r="G8" s="22"/>
    </row>
    <row r="9" spans="1:7" s="11" customFormat="1" ht="16.5">
      <c r="A9" s="46"/>
      <c r="B9" s="46"/>
      <c r="C9" s="46"/>
      <c r="D9" s="46"/>
      <c r="E9" s="46"/>
      <c r="F9" s="46"/>
      <c r="G9" s="46"/>
    </row>
    <row r="10" spans="1:7" s="11" customFormat="1" ht="16.5">
      <c r="A10" s="14"/>
      <c r="E10" s="12" t="s">
        <v>13</v>
      </c>
      <c r="F10" s="12"/>
      <c r="G10" s="12"/>
    </row>
    <row r="11" spans="1:7" ht="49.5">
      <c r="A11" s="7" t="s">
        <v>0</v>
      </c>
      <c r="B11" s="1" t="s">
        <v>14</v>
      </c>
      <c r="C11" s="1" t="s">
        <v>15</v>
      </c>
      <c r="D11" s="1" t="s">
        <v>30</v>
      </c>
      <c r="E11" s="1" t="s">
        <v>79</v>
      </c>
      <c r="F11" s="1" t="s">
        <v>80</v>
      </c>
      <c r="G11" s="1" t="s">
        <v>81</v>
      </c>
    </row>
    <row r="12" spans="1:7" ht="94.5" customHeight="1">
      <c r="A12" s="2" t="s">
        <v>32</v>
      </c>
      <c r="B12" s="3" t="s">
        <v>213</v>
      </c>
      <c r="C12" s="3"/>
      <c r="D12" s="1"/>
      <c r="E12" s="4">
        <f aca="true" t="shared" si="0" ref="E12:E75">F12+G12</f>
        <v>47400</v>
      </c>
      <c r="F12" s="4">
        <f>F13+F29+F37+F43</f>
        <v>45700</v>
      </c>
      <c r="G12" s="4">
        <f>G13+G29+G37+G43</f>
        <v>1700</v>
      </c>
    </row>
    <row r="13" spans="1:7" ht="126.75" customHeight="1">
      <c r="A13" s="2" t="s">
        <v>214</v>
      </c>
      <c r="B13" s="3" t="s">
        <v>215</v>
      </c>
      <c r="C13" s="3"/>
      <c r="D13" s="1"/>
      <c r="E13" s="4">
        <f t="shared" si="0"/>
        <v>53</v>
      </c>
      <c r="F13" s="4">
        <f>F14+F17+F20+F23+F26</f>
        <v>53</v>
      </c>
      <c r="G13" s="4">
        <f>G14+G17+G20+G23+G26</f>
        <v>0</v>
      </c>
    </row>
    <row r="14" spans="1:7" ht="90.75" customHeight="1">
      <c r="A14" s="2" t="s">
        <v>216</v>
      </c>
      <c r="B14" s="3" t="s">
        <v>217</v>
      </c>
      <c r="C14" s="3"/>
      <c r="D14" s="1"/>
      <c r="E14" s="4">
        <f t="shared" si="0"/>
        <v>3</v>
      </c>
      <c r="F14" s="4">
        <f>F15</f>
        <v>3</v>
      </c>
      <c r="G14" s="4">
        <f>G15</f>
        <v>0</v>
      </c>
    </row>
    <row r="15" spans="1:7" ht="27" customHeight="1">
      <c r="A15" s="20" t="s">
        <v>218</v>
      </c>
      <c r="B15" s="1" t="s">
        <v>219</v>
      </c>
      <c r="C15" s="3"/>
      <c r="D15" s="1"/>
      <c r="E15" s="8">
        <f t="shared" si="0"/>
        <v>3</v>
      </c>
      <c r="F15" s="8">
        <f>F16</f>
        <v>3</v>
      </c>
      <c r="G15" s="8">
        <f>G16</f>
        <v>0</v>
      </c>
    </row>
    <row r="16" spans="1:7" ht="66.75" customHeight="1">
      <c r="A16" s="1" t="s">
        <v>25</v>
      </c>
      <c r="B16" s="1" t="s">
        <v>219</v>
      </c>
      <c r="C16" s="1" t="s">
        <v>17</v>
      </c>
      <c r="D16" s="1" t="s">
        <v>11</v>
      </c>
      <c r="E16" s="8">
        <f t="shared" si="0"/>
        <v>3</v>
      </c>
      <c r="F16" s="8">
        <v>3</v>
      </c>
      <c r="G16" s="8">
        <v>0</v>
      </c>
    </row>
    <row r="17" spans="1:7" ht="70.5" customHeight="1">
      <c r="A17" s="32" t="s">
        <v>880</v>
      </c>
      <c r="B17" s="3" t="s">
        <v>220</v>
      </c>
      <c r="C17" s="3"/>
      <c r="D17" s="3"/>
      <c r="E17" s="4">
        <f t="shared" si="0"/>
        <v>20</v>
      </c>
      <c r="F17" s="4">
        <f>F18</f>
        <v>20</v>
      </c>
      <c r="G17" s="4">
        <f>G18</f>
        <v>0</v>
      </c>
    </row>
    <row r="18" spans="1:7" ht="21.75" customHeight="1">
      <c r="A18" s="1" t="s">
        <v>122</v>
      </c>
      <c r="B18" s="1" t="s">
        <v>221</v>
      </c>
      <c r="C18" s="1"/>
      <c r="D18" s="1"/>
      <c r="E18" s="8">
        <f t="shared" si="0"/>
        <v>20</v>
      </c>
      <c r="F18" s="8">
        <f>F19</f>
        <v>20</v>
      </c>
      <c r="G18" s="8">
        <f>G19</f>
        <v>0</v>
      </c>
    </row>
    <row r="19" spans="1:7" ht="54" customHeight="1">
      <c r="A19" s="1" t="s">
        <v>25</v>
      </c>
      <c r="B19" s="1" t="s">
        <v>221</v>
      </c>
      <c r="C19" s="1" t="s">
        <v>17</v>
      </c>
      <c r="D19" s="1" t="s">
        <v>34</v>
      </c>
      <c r="E19" s="8">
        <f t="shared" si="0"/>
        <v>20</v>
      </c>
      <c r="F19" s="8">
        <v>20</v>
      </c>
      <c r="G19" s="8">
        <v>0</v>
      </c>
    </row>
    <row r="20" spans="1:7" ht="96" customHeight="1">
      <c r="A20" s="3" t="s">
        <v>874</v>
      </c>
      <c r="B20" s="3" t="s">
        <v>222</v>
      </c>
      <c r="C20" s="3"/>
      <c r="D20" s="3"/>
      <c r="E20" s="4">
        <f t="shared" si="0"/>
        <v>3</v>
      </c>
      <c r="F20" s="4">
        <f>F21</f>
        <v>3</v>
      </c>
      <c r="G20" s="4">
        <f>G21</f>
        <v>0</v>
      </c>
    </row>
    <row r="21" spans="1:7" ht="21" customHeight="1">
      <c r="A21" s="1" t="s">
        <v>122</v>
      </c>
      <c r="B21" s="1" t="s">
        <v>223</v>
      </c>
      <c r="C21" s="1"/>
      <c r="D21" s="1"/>
      <c r="E21" s="8">
        <f t="shared" si="0"/>
        <v>3</v>
      </c>
      <c r="F21" s="8">
        <f>F22</f>
        <v>3</v>
      </c>
      <c r="G21" s="8">
        <f>G22</f>
        <v>0</v>
      </c>
    </row>
    <row r="22" spans="1:7" ht="51" customHeight="1">
      <c r="A22" s="1" t="s">
        <v>25</v>
      </c>
      <c r="B22" s="1" t="s">
        <v>223</v>
      </c>
      <c r="C22" s="1" t="s">
        <v>17</v>
      </c>
      <c r="D22" s="1" t="s">
        <v>34</v>
      </c>
      <c r="E22" s="8">
        <f t="shared" si="0"/>
        <v>3</v>
      </c>
      <c r="F22" s="8">
        <v>3</v>
      </c>
      <c r="G22" s="8">
        <v>0</v>
      </c>
    </row>
    <row r="23" spans="1:7" ht="84.75" customHeight="1">
      <c r="A23" s="3" t="s">
        <v>875</v>
      </c>
      <c r="B23" s="3" t="s">
        <v>224</v>
      </c>
      <c r="C23" s="1"/>
      <c r="D23" s="1"/>
      <c r="E23" s="4">
        <f t="shared" si="0"/>
        <v>3</v>
      </c>
      <c r="F23" s="4">
        <f>F24</f>
        <v>3</v>
      </c>
      <c r="G23" s="4">
        <f>G24</f>
        <v>0</v>
      </c>
    </row>
    <row r="24" spans="1:7" ht="21.75" customHeight="1">
      <c r="A24" s="1" t="s">
        <v>122</v>
      </c>
      <c r="B24" s="1" t="s">
        <v>225</v>
      </c>
      <c r="C24" s="1"/>
      <c r="D24" s="1"/>
      <c r="E24" s="8">
        <f t="shared" si="0"/>
        <v>3</v>
      </c>
      <c r="F24" s="8">
        <f>F25</f>
        <v>3</v>
      </c>
      <c r="G24" s="8">
        <f>G25</f>
        <v>0</v>
      </c>
    </row>
    <row r="25" spans="1:7" ht="51" customHeight="1">
      <c r="A25" s="1" t="s">
        <v>25</v>
      </c>
      <c r="B25" s="1" t="s">
        <v>225</v>
      </c>
      <c r="C25" s="1" t="s">
        <v>17</v>
      </c>
      <c r="D25" s="1" t="s">
        <v>34</v>
      </c>
      <c r="E25" s="8">
        <f t="shared" si="0"/>
        <v>3</v>
      </c>
      <c r="F25" s="8">
        <v>3</v>
      </c>
      <c r="G25" s="8">
        <v>0</v>
      </c>
    </row>
    <row r="26" spans="1:7" ht="51.75" customHeight="1">
      <c r="A26" s="2" t="s">
        <v>876</v>
      </c>
      <c r="B26" s="3" t="s">
        <v>226</v>
      </c>
      <c r="C26" s="3"/>
      <c r="D26" s="3"/>
      <c r="E26" s="4">
        <f t="shared" si="0"/>
        <v>24</v>
      </c>
      <c r="F26" s="4">
        <f>F27</f>
        <v>24</v>
      </c>
      <c r="G26" s="4">
        <f>G27</f>
        <v>0</v>
      </c>
    </row>
    <row r="27" spans="1:7" ht="29.25" customHeight="1">
      <c r="A27" s="7" t="s">
        <v>122</v>
      </c>
      <c r="B27" s="1" t="s">
        <v>227</v>
      </c>
      <c r="C27" s="1"/>
      <c r="D27" s="1"/>
      <c r="E27" s="8">
        <f t="shared" si="0"/>
        <v>24</v>
      </c>
      <c r="F27" s="8">
        <f>F28</f>
        <v>24</v>
      </c>
      <c r="G27" s="8">
        <f>G28</f>
        <v>0</v>
      </c>
    </row>
    <row r="28" spans="1:7" ht="52.5" customHeight="1">
      <c r="A28" s="7" t="s">
        <v>25</v>
      </c>
      <c r="B28" s="1" t="s">
        <v>227</v>
      </c>
      <c r="C28" s="1" t="s">
        <v>17</v>
      </c>
      <c r="D28" s="1" t="s">
        <v>33</v>
      </c>
      <c r="E28" s="8">
        <f t="shared" si="0"/>
        <v>24</v>
      </c>
      <c r="F28" s="8">
        <v>24</v>
      </c>
      <c r="G28" s="8">
        <v>0</v>
      </c>
    </row>
    <row r="29" spans="1:7" ht="114.75" customHeight="1">
      <c r="A29" s="2" t="s">
        <v>228</v>
      </c>
      <c r="B29" s="3" t="s">
        <v>229</v>
      </c>
      <c r="C29" s="3"/>
      <c r="D29" s="3"/>
      <c r="E29" s="4">
        <f t="shared" si="0"/>
        <v>805</v>
      </c>
      <c r="F29" s="4">
        <f>F30+F33</f>
        <v>805</v>
      </c>
      <c r="G29" s="4">
        <f>G30+G33</f>
        <v>0</v>
      </c>
    </row>
    <row r="30" spans="1:7" ht="263.25" customHeight="1">
      <c r="A30" s="2" t="s">
        <v>230</v>
      </c>
      <c r="B30" s="3" t="s">
        <v>231</v>
      </c>
      <c r="C30" s="3"/>
      <c r="D30" s="3"/>
      <c r="E30" s="4">
        <f t="shared" si="0"/>
        <v>660</v>
      </c>
      <c r="F30" s="4">
        <f>F31</f>
        <v>660</v>
      </c>
      <c r="G30" s="4">
        <f>G31</f>
        <v>0</v>
      </c>
    </row>
    <row r="31" spans="1:7" ht="23.25" customHeight="1">
      <c r="A31" s="7" t="s">
        <v>232</v>
      </c>
      <c r="B31" s="1" t="s">
        <v>233</v>
      </c>
      <c r="C31" s="3"/>
      <c r="D31" s="3"/>
      <c r="E31" s="8">
        <f t="shared" si="0"/>
        <v>660</v>
      </c>
      <c r="F31" s="8">
        <f>F32</f>
        <v>660</v>
      </c>
      <c r="G31" s="8">
        <f>G32</f>
        <v>0</v>
      </c>
    </row>
    <row r="32" spans="1:7" ht="50.25" customHeight="1">
      <c r="A32" s="1" t="s">
        <v>25</v>
      </c>
      <c r="B32" s="1" t="s">
        <v>233</v>
      </c>
      <c r="C32" s="1" t="s">
        <v>17</v>
      </c>
      <c r="D32" s="1" t="s">
        <v>3</v>
      </c>
      <c r="E32" s="8">
        <f t="shared" si="0"/>
        <v>660</v>
      </c>
      <c r="F32" s="8">
        <v>660</v>
      </c>
      <c r="G32" s="8">
        <v>0</v>
      </c>
    </row>
    <row r="33" spans="1:7" ht="130.5" customHeight="1">
      <c r="A33" s="25" t="s">
        <v>234</v>
      </c>
      <c r="B33" s="3" t="s">
        <v>235</v>
      </c>
      <c r="C33" s="1"/>
      <c r="D33" s="1"/>
      <c r="E33" s="4">
        <f t="shared" si="0"/>
        <v>145</v>
      </c>
      <c r="F33" s="4">
        <f>F34</f>
        <v>145</v>
      </c>
      <c r="G33" s="4">
        <f>G34</f>
        <v>0</v>
      </c>
    </row>
    <row r="34" spans="1:7" ht="27.75" customHeight="1">
      <c r="A34" s="20" t="s">
        <v>122</v>
      </c>
      <c r="B34" s="1" t="s">
        <v>236</v>
      </c>
      <c r="C34" s="1"/>
      <c r="D34" s="1"/>
      <c r="E34" s="8">
        <f t="shared" si="0"/>
        <v>145</v>
      </c>
      <c r="F34" s="8">
        <f>F35+F36</f>
        <v>145</v>
      </c>
      <c r="G34" s="8">
        <f>G35+G36</f>
        <v>0</v>
      </c>
    </row>
    <row r="35" spans="1:7" ht="55.5" customHeight="1">
      <c r="A35" s="1" t="s">
        <v>22</v>
      </c>
      <c r="B35" s="1" t="s">
        <v>236</v>
      </c>
      <c r="C35" s="1" t="s">
        <v>18</v>
      </c>
      <c r="D35" s="1" t="s">
        <v>36</v>
      </c>
      <c r="E35" s="8">
        <f t="shared" si="0"/>
        <v>21</v>
      </c>
      <c r="F35" s="8">
        <v>21</v>
      </c>
      <c r="G35" s="8">
        <v>0</v>
      </c>
    </row>
    <row r="36" spans="1:7" ht="71.25" customHeight="1">
      <c r="A36" s="1" t="s">
        <v>22</v>
      </c>
      <c r="B36" s="1" t="s">
        <v>236</v>
      </c>
      <c r="C36" s="1" t="s">
        <v>18</v>
      </c>
      <c r="D36" s="1" t="s">
        <v>35</v>
      </c>
      <c r="E36" s="8">
        <f t="shared" si="0"/>
        <v>124</v>
      </c>
      <c r="F36" s="8">
        <v>124</v>
      </c>
      <c r="G36" s="8">
        <v>0</v>
      </c>
    </row>
    <row r="37" spans="1:7" ht="122.25" customHeight="1">
      <c r="A37" s="2" t="s">
        <v>237</v>
      </c>
      <c r="B37" s="3" t="s">
        <v>238</v>
      </c>
      <c r="C37" s="3"/>
      <c r="D37" s="3"/>
      <c r="E37" s="4">
        <f t="shared" si="0"/>
        <v>44497</v>
      </c>
      <c r="F37" s="4">
        <f>F38</f>
        <v>44497</v>
      </c>
      <c r="G37" s="4">
        <f>G38</f>
        <v>0</v>
      </c>
    </row>
    <row r="38" spans="1:7" ht="189.75" customHeight="1">
      <c r="A38" s="2" t="s">
        <v>239</v>
      </c>
      <c r="B38" s="3" t="s">
        <v>240</v>
      </c>
      <c r="C38" s="3"/>
      <c r="D38" s="3"/>
      <c r="E38" s="4">
        <f>F38+G38</f>
        <v>44497</v>
      </c>
      <c r="F38" s="4">
        <f>F39</f>
        <v>44497</v>
      </c>
      <c r="G38" s="4">
        <f>G39</f>
        <v>0</v>
      </c>
    </row>
    <row r="39" spans="1:7" ht="56.25" customHeight="1">
      <c r="A39" s="7" t="s">
        <v>86</v>
      </c>
      <c r="B39" s="1" t="s">
        <v>241</v>
      </c>
      <c r="C39" s="1"/>
      <c r="D39" s="1"/>
      <c r="E39" s="8">
        <f>F39+G39</f>
        <v>44497</v>
      </c>
      <c r="F39" s="8">
        <f>F40+F41+F42</f>
        <v>44497</v>
      </c>
      <c r="G39" s="8">
        <f>G40+G41+G42</f>
        <v>0</v>
      </c>
    </row>
    <row r="40" spans="1:7" ht="122.25" customHeight="1">
      <c r="A40" s="7" t="s">
        <v>28</v>
      </c>
      <c r="B40" s="1" t="s">
        <v>241</v>
      </c>
      <c r="C40" s="1" t="s">
        <v>16</v>
      </c>
      <c r="D40" s="1" t="s">
        <v>37</v>
      </c>
      <c r="E40" s="8">
        <f>F40+G40</f>
        <v>41140</v>
      </c>
      <c r="F40" s="8">
        <v>41140</v>
      </c>
      <c r="G40" s="8">
        <v>0</v>
      </c>
    </row>
    <row r="41" spans="1:7" ht="51" customHeight="1">
      <c r="A41" s="1" t="s">
        <v>25</v>
      </c>
      <c r="B41" s="1" t="s">
        <v>241</v>
      </c>
      <c r="C41" s="1" t="s">
        <v>17</v>
      </c>
      <c r="D41" s="1" t="s">
        <v>37</v>
      </c>
      <c r="E41" s="8">
        <f>F41+G41</f>
        <v>3212</v>
      </c>
      <c r="F41" s="8">
        <v>3212</v>
      </c>
      <c r="G41" s="8">
        <v>0</v>
      </c>
    </row>
    <row r="42" spans="1:7" ht="26.25" customHeight="1">
      <c r="A42" s="1" t="s">
        <v>23</v>
      </c>
      <c r="B42" s="1" t="s">
        <v>241</v>
      </c>
      <c r="C42" s="1" t="s">
        <v>19</v>
      </c>
      <c r="D42" s="1" t="s">
        <v>37</v>
      </c>
      <c r="E42" s="8">
        <f>F42+G42</f>
        <v>145</v>
      </c>
      <c r="F42" s="8">
        <v>145</v>
      </c>
      <c r="G42" s="8">
        <v>0</v>
      </c>
    </row>
    <row r="43" spans="1:7" ht="105.75" customHeight="1">
      <c r="A43" s="2" t="s">
        <v>242</v>
      </c>
      <c r="B43" s="3" t="s">
        <v>243</v>
      </c>
      <c r="C43" s="3"/>
      <c r="D43" s="3"/>
      <c r="E43" s="4">
        <f t="shared" si="0"/>
        <v>2045</v>
      </c>
      <c r="F43" s="4">
        <f>F44</f>
        <v>345</v>
      </c>
      <c r="G43" s="4">
        <f>G44</f>
        <v>1700</v>
      </c>
    </row>
    <row r="44" spans="1:7" ht="121.5" customHeight="1">
      <c r="A44" s="2" t="s">
        <v>244</v>
      </c>
      <c r="B44" s="3" t="s">
        <v>245</v>
      </c>
      <c r="C44" s="3"/>
      <c r="D44" s="3"/>
      <c r="E44" s="4">
        <f t="shared" si="0"/>
        <v>2045</v>
      </c>
      <c r="F44" s="4">
        <f>F45+F47</f>
        <v>345</v>
      </c>
      <c r="G44" s="4">
        <f>G45+G47</f>
        <v>1700</v>
      </c>
    </row>
    <row r="45" spans="1:7" ht="44.25" customHeight="1">
      <c r="A45" s="7" t="s">
        <v>132</v>
      </c>
      <c r="B45" s="1" t="s">
        <v>246</v>
      </c>
      <c r="C45" s="1"/>
      <c r="D45" s="1"/>
      <c r="E45" s="8">
        <f t="shared" si="0"/>
        <v>345</v>
      </c>
      <c r="F45" s="8">
        <f>F46</f>
        <v>345</v>
      </c>
      <c r="G45" s="8">
        <f>G46</f>
        <v>0</v>
      </c>
    </row>
    <row r="46" spans="1:7" ht="124.5" customHeight="1">
      <c r="A46" s="7" t="s">
        <v>28</v>
      </c>
      <c r="B46" s="1" t="s">
        <v>246</v>
      </c>
      <c r="C46" s="1" t="s">
        <v>16</v>
      </c>
      <c r="D46" s="1" t="s">
        <v>6</v>
      </c>
      <c r="E46" s="8">
        <f t="shared" si="0"/>
        <v>345</v>
      </c>
      <c r="F46" s="8">
        <v>345</v>
      </c>
      <c r="G46" s="8"/>
    </row>
    <row r="47" spans="1:7" ht="102" customHeight="1">
      <c r="A47" s="7" t="s">
        <v>247</v>
      </c>
      <c r="B47" s="1" t="s">
        <v>248</v>
      </c>
      <c r="C47" s="1"/>
      <c r="D47" s="1"/>
      <c r="E47" s="8">
        <f t="shared" si="0"/>
        <v>1700</v>
      </c>
      <c r="F47" s="8">
        <f>F48+F49</f>
        <v>0</v>
      </c>
      <c r="G47" s="8">
        <f>G48+G49</f>
        <v>1700</v>
      </c>
    </row>
    <row r="48" spans="1:7" ht="122.25" customHeight="1">
      <c r="A48" s="7" t="s">
        <v>28</v>
      </c>
      <c r="B48" s="1" t="s">
        <v>248</v>
      </c>
      <c r="C48" s="1" t="s">
        <v>16</v>
      </c>
      <c r="D48" s="1" t="s">
        <v>6</v>
      </c>
      <c r="E48" s="8">
        <f t="shared" si="0"/>
        <v>1563</v>
      </c>
      <c r="F48" s="8"/>
      <c r="G48" s="8">
        <v>1563</v>
      </c>
    </row>
    <row r="49" spans="1:7" ht="51.75" customHeight="1">
      <c r="A49" s="7" t="s">
        <v>25</v>
      </c>
      <c r="B49" s="1" t="s">
        <v>248</v>
      </c>
      <c r="C49" s="1" t="s">
        <v>17</v>
      </c>
      <c r="D49" s="1" t="s">
        <v>6</v>
      </c>
      <c r="E49" s="8">
        <f t="shared" si="0"/>
        <v>137</v>
      </c>
      <c r="F49" s="8"/>
      <c r="G49" s="8">
        <v>137</v>
      </c>
    </row>
    <row r="50" spans="1:7" ht="75.75" customHeight="1">
      <c r="A50" s="25" t="s">
        <v>376</v>
      </c>
      <c r="B50" s="3" t="s">
        <v>377</v>
      </c>
      <c r="C50" s="3"/>
      <c r="D50" s="1"/>
      <c r="E50" s="4">
        <f t="shared" si="0"/>
        <v>2979503</v>
      </c>
      <c r="F50" s="4">
        <f>F51+F74+F107+F142+F149+F167+F183</f>
        <v>1176013</v>
      </c>
      <c r="G50" s="4">
        <f>G51+G74+G107+G142+G149+G167+G183</f>
        <v>1803490</v>
      </c>
    </row>
    <row r="51" spans="1:7" ht="40.5" customHeight="1">
      <c r="A51" s="25" t="s">
        <v>378</v>
      </c>
      <c r="B51" s="3" t="s">
        <v>379</v>
      </c>
      <c r="C51" s="3"/>
      <c r="D51" s="1"/>
      <c r="E51" s="4">
        <f t="shared" si="0"/>
        <v>1017067</v>
      </c>
      <c r="F51" s="4">
        <f>F52+F55+F58+F61+F64+F69</f>
        <v>429885</v>
      </c>
      <c r="G51" s="4">
        <f>G52+G55+G58+G61+G64+G69</f>
        <v>587182</v>
      </c>
    </row>
    <row r="52" spans="1:7" ht="143.25" customHeight="1">
      <c r="A52" s="25" t="s">
        <v>380</v>
      </c>
      <c r="B52" s="3" t="s">
        <v>381</v>
      </c>
      <c r="C52" s="1"/>
      <c r="D52" s="1"/>
      <c r="E52" s="4">
        <f t="shared" si="0"/>
        <v>520798</v>
      </c>
      <c r="F52" s="4">
        <f>F53</f>
        <v>0</v>
      </c>
      <c r="G52" s="4">
        <f>G53</f>
        <v>520798</v>
      </c>
    </row>
    <row r="53" spans="1:7" ht="117" customHeight="1">
      <c r="A53" s="26" t="s">
        <v>382</v>
      </c>
      <c r="B53" s="1" t="s">
        <v>383</v>
      </c>
      <c r="C53" s="1"/>
      <c r="D53" s="1"/>
      <c r="E53" s="8">
        <f t="shared" si="0"/>
        <v>520798</v>
      </c>
      <c r="F53" s="8">
        <f>F54</f>
        <v>0</v>
      </c>
      <c r="G53" s="8">
        <f>G54</f>
        <v>520798</v>
      </c>
    </row>
    <row r="54" spans="1:7" ht="64.5" customHeight="1">
      <c r="A54" s="1" t="s">
        <v>22</v>
      </c>
      <c r="B54" s="1" t="s">
        <v>383</v>
      </c>
      <c r="C54" s="1" t="s">
        <v>18</v>
      </c>
      <c r="D54" s="1" t="s">
        <v>36</v>
      </c>
      <c r="E54" s="8">
        <f t="shared" si="0"/>
        <v>520798</v>
      </c>
      <c r="F54" s="8">
        <v>0</v>
      </c>
      <c r="G54" s="8">
        <v>520798</v>
      </c>
    </row>
    <row r="55" spans="1:7" ht="126" customHeight="1">
      <c r="A55" s="3" t="s">
        <v>384</v>
      </c>
      <c r="B55" s="3" t="s">
        <v>385</v>
      </c>
      <c r="C55" s="1"/>
      <c r="D55" s="1"/>
      <c r="E55" s="4">
        <f t="shared" si="0"/>
        <v>65466</v>
      </c>
      <c r="F55" s="4">
        <f>F56</f>
        <v>0</v>
      </c>
      <c r="G55" s="4">
        <f>G56</f>
        <v>65466</v>
      </c>
    </row>
    <row r="56" spans="1:7" ht="109.5" customHeight="1">
      <c r="A56" s="20" t="s">
        <v>386</v>
      </c>
      <c r="B56" s="1" t="s">
        <v>387</v>
      </c>
      <c r="C56" s="3"/>
      <c r="D56" s="1"/>
      <c r="E56" s="8">
        <f t="shared" si="0"/>
        <v>65466</v>
      </c>
      <c r="F56" s="8">
        <f>F57</f>
        <v>0</v>
      </c>
      <c r="G56" s="8">
        <f>G57</f>
        <v>65466</v>
      </c>
    </row>
    <row r="57" spans="1:7" ht="42" customHeight="1">
      <c r="A57" s="20" t="s">
        <v>38</v>
      </c>
      <c r="B57" s="1" t="s">
        <v>387</v>
      </c>
      <c r="C57" s="1" t="s">
        <v>20</v>
      </c>
      <c r="D57" s="1" t="s">
        <v>8</v>
      </c>
      <c r="E57" s="8">
        <f t="shared" si="0"/>
        <v>65466</v>
      </c>
      <c r="F57" s="8"/>
      <c r="G57" s="8">
        <v>65466</v>
      </c>
    </row>
    <row r="58" spans="1:7" ht="73.5" customHeight="1">
      <c r="A58" s="25" t="s">
        <v>388</v>
      </c>
      <c r="B58" s="3" t="s">
        <v>389</v>
      </c>
      <c r="C58" s="3"/>
      <c r="D58" s="3"/>
      <c r="E58" s="4">
        <f t="shared" si="0"/>
        <v>14652</v>
      </c>
      <c r="F58" s="4">
        <f>F59</f>
        <v>14652</v>
      </c>
      <c r="G58" s="4">
        <f>G59</f>
        <v>0</v>
      </c>
    </row>
    <row r="59" spans="1:7" ht="21" customHeight="1">
      <c r="A59" s="21" t="s">
        <v>116</v>
      </c>
      <c r="B59" s="1" t="s">
        <v>390</v>
      </c>
      <c r="C59" s="1"/>
      <c r="D59" s="1"/>
      <c r="E59" s="8">
        <f t="shared" si="0"/>
        <v>14652</v>
      </c>
      <c r="F59" s="8">
        <f>F60</f>
        <v>14652</v>
      </c>
      <c r="G59" s="8">
        <f>G60</f>
        <v>0</v>
      </c>
    </row>
    <row r="60" spans="1:7" ht="63" customHeight="1">
      <c r="A60" s="1" t="s">
        <v>26</v>
      </c>
      <c r="B60" s="1" t="s">
        <v>390</v>
      </c>
      <c r="C60" s="1" t="s">
        <v>21</v>
      </c>
      <c r="D60" s="1" t="s">
        <v>36</v>
      </c>
      <c r="E60" s="8">
        <f t="shared" si="0"/>
        <v>14652</v>
      </c>
      <c r="F60" s="8">
        <f>14000+652</f>
        <v>14652</v>
      </c>
      <c r="G60" s="8">
        <v>0</v>
      </c>
    </row>
    <row r="61" spans="1:7" ht="108" customHeight="1">
      <c r="A61" s="3" t="s">
        <v>391</v>
      </c>
      <c r="B61" s="3" t="s">
        <v>392</v>
      </c>
      <c r="C61" s="1"/>
      <c r="D61" s="1"/>
      <c r="E61" s="4">
        <f t="shared" si="0"/>
        <v>414942</v>
      </c>
      <c r="F61" s="4">
        <f>F62</f>
        <v>414942</v>
      </c>
      <c r="G61" s="4">
        <f>G62</f>
        <v>0</v>
      </c>
    </row>
    <row r="62" spans="1:7" ht="57.75" customHeight="1">
      <c r="A62" s="26" t="s">
        <v>105</v>
      </c>
      <c r="B62" s="1" t="s">
        <v>393</v>
      </c>
      <c r="C62" s="1"/>
      <c r="D62" s="1"/>
      <c r="E62" s="8">
        <f t="shared" si="0"/>
        <v>414942</v>
      </c>
      <c r="F62" s="8">
        <f>F63</f>
        <v>414942</v>
      </c>
      <c r="G62" s="8">
        <f>G63</f>
        <v>0</v>
      </c>
    </row>
    <row r="63" spans="1:7" ht="64.5" customHeight="1">
      <c r="A63" s="1" t="s">
        <v>22</v>
      </c>
      <c r="B63" s="1" t="s">
        <v>393</v>
      </c>
      <c r="C63" s="1" t="s">
        <v>18</v>
      </c>
      <c r="D63" s="1" t="s">
        <v>36</v>
      </c>
      <c r="E63" s="8">
        <f t="shared" si="0"/>
        <v>414942</v>
      </c>
      <c r="F63" s="8">
        <f>413688+1254</f>
        <v>414942</v>
      </c>
      <c r="G63" s="8">
        <v>0</v>
      </c>
    </row>
    <row r="64" spans="1:7" ht="69" customHeight="1">
      <c r="A64" s="3" t="s">
        <v>394</v>
      </c>
      <c r="B64" s="3" t="s">
        <v>395</v>
      </c>
      <c r="C64" s="3"/>
      <c r="D64" s="3"/>
      <c r="E64" s="4">
        <f t="shared" si="0"/>
        <v>540</v>
      </c>
      <c r="F64" s="4">
        <f>F65+F67</f>
        <v>270</v>
      </c>
      <c r="G64" s="4">
        <f>G65+G67</f>
        <v>270</v>
      </c>
    </row>
    <row r="65" spans="1:7" ht="56.25" customHeight="1">
      <c r="A65" s="20" t="s">
        <v>396</v>
      </c>
      <c r="B65" s="1" t="s">
        <v>397</v>
      </c>
      <c r="C65" s="1"/>
      <c r="D65" s="1"/>
      <c r="E65" s="8">
        <f t="shared" si="0"/>
        <v>270</v>
      </c>
      <c r="F65" s="8">
        <f>F66</f>
        <v>270</v>
      </c>
      <c r="G65" s="8">
        <f>G66</f>
        <v>0</v>
      </c>
    </row>
    <row r="66" spans="1:7" ht="41.25" customHeight="1">
      <c r="A66" s="20" t="s">
        <v>38</v>
      </c>
      <c r="B66" s="1" t="s">
        <v>397</v>
      </c>
      <c r="C66" s="1" t="s">
        <v>20</v>
      </c>
      <c r="D66" s="1" t="s">
        <v>36</v>
      </c>
      <c r="E66" s="8">
        <f t="shared" si="0"/>
        <v>270</v>
      </c>
      <c r="F66" s="8">
        <v>270</v>
      </c>
      <c r="G66" s="8">
        <v>0</v>
      </c>
    </row>
    <row r="67" spans="1:7" ht="50.25" customHeight="1">
      <c r="A67" s="26" t="s">
        <v>398</v>
      </c>
      <c r="B67" s="1" t="s">
        <v>399</v>
      </c>
      <c r="C67" s="1"/>
      <c r="D67" s="1"/>
      <c r="E67" s="8">
        <f t="shared" si="0"/>
        <v>270</v>
      </c>
      <c r="F67" s="8">
        <f>F68</f>
        <v>0</v>
      </c>
      <c r="G67" s="8">
        <f>G68</f>
        <v>270</v>
      </c>
    </row>
    <row r="68" spans="1:7" ht="36.75" customHeight="1">
      <c r="A68" s="20" t="s">
        <v>38</v>
      </c>
      <c r="B68" s="1" t="s">
        <v>399</v>
      </c>
      <c r="C68" s="1" t="s">
        <v>20</v>
      </c>
      <c r="D68" s="1" t="s">
        <v>36</v>
      </c>
      <c r="E68" s="8">
        <f t="shared" si="0"/>
        <v>270</v>
      </c>
      <c r="F68" s="8">
        <v>0</v>
      </c>
      <c r="G68" s="8">
        <v>270</v>
      </c>
    </row>
    <row r="69" spans="1:7" ht="254.25" customHeight="1">
      <c r="A69" s="25" t="s">
        <v>909</v>
      </c>
      <c r="B69" s="3" t="s">
        <v>400</v>
      </c>
      <c r="C69" s="3"/>
      <c r="D69" s="3"/>
      <c r="E69" s="4">
        <f t="shared" si="0"/>
        <v>669</v>
      </c>
      <c r="F69" s="4">
        <f>F70+F72</f>
        <v>21</v>
      </c>
      <c r="G69" s="4">
        <f>G70+G72</f>
        <v>648</v>
      </c>
    </row>
    <row r="70" spans="1:7" ht="78.75" customHeight="1">
      <c r="A70" s="20" t="s">
        <v>96</v>
      </c>
      <c r="B70" s="1" t="s">
        <v>401</v>
      </c>
      <c r="C70" s="1"/>
      <c r="D70" s="1"/>
      <c r="E70" s="8">
        <f t="shared" si="0"/>
        <v>21</v>
      </c>
      <c r="F70" s="8">
        <f>F71</f>
        <v>21</v>
      </c>
      <c r="G70" s="8">
        <f>G71</f>
        <v>0</v>
      </c>
    </row>
    <row r="71" spans="1:7" ht="43.5" customHeight="1">
      <c r="A71" s="20" t="s">
        <v>38</v>
      </c>
      <c r="B71" s="1" t="s">
        <v>401</v>
      </c>
      <c r="C71" s="1" t="s">
        <v>20</v>
      </c>
      <c r="D71" s="1" t="s">
        <v>36</v>
      </c>
      <c r="E71" s="8">
        <f t="shared" si="0"/>
        <v>21</v>
      </c>
      <c r="F71" s="8">
        <v>21</v>
      </c>
      <c r="G71" s="8">
        <v>0</v>
      </c>
    </row>
    <row r="72" spans="1:7" ht="150" customHeight="1">
      <c r="A72" s="20" t="s">
        <v>402</v>
      </c>
      <c r="B72" s="1" t="s">
        <v>403</v>
      </c>
      <c r="C72" s="1"/>
      <c r="D72" s="1"/>
      <c r="E72" s="8">
        <f t="shared" si="0"/>
        <v>648</v>
      </c>
      <c r="F72" s="8">
        <f>F73</f>
        <v>0</v>
      </c>
      <c r="G72" s="8">
        <f>G73</f>
        <v>648</v>
      </c>
    </row>
    <row r="73" spans="1:7" ht="38.25" customHeight="1">
      <c r="A73" s="20" t="s">
        <v>38</v>
      </c>
      <c r="B73" s="1" t="s">
        <v>403</v>
      </c>
      <c r="C73" s="1" t="s">
        <v>20</v>
      </c>
      <c r="D73" s="1" t="s">
        <v>36</v>
      </c>
      <c r="E73" s="8">
        <f t="shared" si="0"/>
        <v>648</v>
      </c>
      <c r="F73" s="8">
        <v>0</v>
      </c>
      <c r="G73" s="8">
        <f>648</f>
        <v>648</v>
      </c>
    </row>
    <row r="74" spans="1:7" ht="39" customHeight="1">
      <c r="A74" s="25" t="s">
        <v>404</v>
      </c>
      <c r="B74" s="3" t="s">
        <v>405</v>
      </c>
      <c r="C74" s="1"/>
      <c r="D74" s="1"/>
      <c r="E74" s="4">
        <f t="shared" si="0"/>
        <v>1495215</v>
      </c>
      <c r="F74" s="4">
        <f>F75+F78+F85+F88+F91+F94+F99+F102</f>
        <v>284729</v>
      </c>
      <c r="G74" s="4">
        <f>G75+G78+G85+G88+G91+G94+G99+G102</f>
        <v>1210486</v>
      </c>
    </row>
    <row r="75" spans="1:7" ht="138" customHeight="1">
      <c r="A75" s="25" t="s">
        <v>406</v>
      </c>
      <c r="B75" s="3" t="s">
        <v>407</v>
      </c>
      <c r="C75" s="15"/>
      <c r="D75" s="3"/>
      <c r="E75" s="4">
        <f t="shared" si="0"/>
        <v>1191072</v>
      </c>
      <c r="F75" s="4">
        <f>F76</f>
        <v>0</v>
      </c>
      <c r="G75" s="4">
        <f>G76</f>
        <v>1191072</v>
      </c>
    </row>
    <row r="76" spans="1:7" ht="39.75" customHeight="1">
      <c r="A76" s="20" t="s">
        <v>408</v>
      </c>
      <c r="B76" s="1" t="s">
        <v>409</v>
      </c>
      <c r="C76" s="15"/>
      <c r="D76" s="3"/>
      <c r="E76" s="8">
        <f aca="true" t="shared" si="1" ref="E76:E139">F76+G76</f>
        <v>1191072</v>
      </c>
      <c r="F76" s="8">
        <f>F77</f>
        <v>0</v>
      </c>
      <c r="G76" s="8">
        <f>G77</f>
        <v>1191072</v>
      </c>
    </row>
    <row r="77" spans="1:7" ht="70.5" customHeight="1">
      <c r="A77" s="1" t="s">
        <v>22</v>
      </c>
      <c r="B77" s="1" t="s">
        <v>409</v>
      </c>
      <c r="C77" s="1" t="s">
        <v>18</v>
      </c>
      <c r="D77" s="1" t="s">
        <v>35</v>
      </c>
      <c r="E77" s="8">
        <f t="shared" si="1"/>
        <v>1191072</v>
      </c>
      <c r="F77" s="8">
        <v>0</v>
      </c>
      <c r="G77" s="8">
        <v>1191072</v>
      </c>
    </row>
    <row r="78" spans="1:7" ht="137.25" customHeight="1">
      <c r="A78" s="3" t="s">
        <v>410</v>
      </c>
      <c r="B78" s="3" t="s">
        <v>411</v>
      </c>
      <c r="C78" s="1"/>
      <c r="D78" s="1"/>
      <c r="E78" s="4">
        <f t="shared" si="1"/>
        <v>208113</v>
      </c>
      <c r="F78" s="4">
        <f>F79+F81+F83</f>
        <v>207133</v>
      </c>
      <c r="G78" s="4">
        <f>G79+G81+G83</f>
        <v>980</v>
      </c>
    </row>
    <row r="79" spans="1:7" ht="63.75" customHeight="1">
      <c r="A79" s="20" t="s">
        <v>105</v>
      </c>
      <c r="B79" s="1" t="s">
        <v>412</v>
      </c>
      <c r="C79" s="27"/>
      <c r="D79" s="27"/>
      <c r="E79" s="8">
        <f t="shared" si="1"/>
        <v>201974</v>
      </c>
      <c r="F79" s="28">
        <f>F80</f>
        <v>201974</v>
      </c>
      <c r="G79" s="28">
        <f>G80</f>
        <v>0</v>
      </c>
    </row>
    <row r="80" spans="1:7" ht="59.25" customHeight="1">
      <c r="A80" s="1" t="s">
        <v>22</v>
      </c>
      <c r="B80" s="1" t="s">
        <v>412</v>
      </c>
      <c r="C80" s="27" t="s">
        <v>18</v>
      </c>
      <c r="D80" s="27" t="s">
        <v>35</v>
      </c>
      <c r="E80" s="8">
        <f t="shared" si="1"/>
        <v>201974</v>
      </c>
      <c r="F80" s="8">
        <f>201728+246</f>
        <v>201974</v>
      </c>
      <c r="G80" s="8">
        <v>0</v>
      </c>
    </row>
    <row r="81" spans="1:7" ht="72.75" customHeight="1">
      <c r="A81" s="20" t="s">
        <v>254</v>
      </c>
      <c r="B81" s="1" t="s">
        <v>413</v>
      </c>
      <c r="C81" s="1"/>
      <c r="D81" s="1"/>
      <c r="E81" s="8">
        <f t="shared" si="1"/>
        <v>5159</v>
      </c>
      <c r="F81" s="8">
        <f>F82</f>
        <v>5159</v>
      </c>
      <c r="G81" s="8">
        <f>G82</f>
        <v>0</v>
      </c>
    </row>
    <row r="82" spans="1:7" ht="72.75" customHeight="1">
      <c r="A82" s="1" t="s">
        <v>22</v>
      </c>
      <c r="B82" s="1" t="s">
        <v>413</v>
      </c>
      <c r="C82" s="1" t="s">
        <v>18</v>
      </c>
      <c r="D82" s="1" t="s">
        <v>35</v>
      </c>
      <c r="E82" s="8">
        <f t="shared" si="1"/>
        <v>5159</v>
      </c>
      <c r="F82" s="8">
        <v>5159</v>
      </c>
      <c r="G82" s="8">
        <v>0</v>
      </c>
    </row>
    <row r="83" spans="1:7" ht="62.25" customHeight="1">
      <c r="A83" s="1" t="s">
        <v>414</v>
      </c>
      <c r="B83" s="1" t="s">
        <v>921</v>
      </c>
      <c r="C83" s="1"/>
      <c r="D83" s="1"/>
      <c r="E83" s="8">
        <f t="shared" si="1"/>
        <v>980</v>
      </c>
      <c r="F83" s="8">
        <f>F84</f>
        <v>0</v>
      </c>
      <c r="G83" s="8">
        <f>G84</f>
        <v>980</v>
      </c>
    </row>
    <row r="84" spans="1:7" ht="57" customHeight="1">
      <c r="A84" s="1" t="s">
        <v>22</v>
      </c>
      <c r="B84" s="1" t="s">
        <v>921</v>
      </c>
      <c r="C84" s="1" t="s">
        <v>18</v>
      </c>
      <c r="D84" s="1" t="s">
        <v>35</v>
      </c>
      <c r="E84" s="8">
        <f t="shared" si="1"/>
        <v>980</v>
      </c>
      <c r="F84" s="8">
        <v>0</v>
      </c>
      <c r="G84" s="8">
        <v>980</v>
      </c>
    </row>
    <row r="85" spans="1:7" ht="126" customHeight="1">
      <c r="A85" s="3" t="s">
        <v>415</v>
      </c>
      <c r="B85" s="3" t="s">
        <v>416</v>
      </c>
      <c r="C85" s="1"/>
      <c r="D85" s="1"/>
      <c r="E85" s="4">
        <f t="shared" si="1"/>
        <v>73544</v>
      </c>
      <c r="F85" s="4">
        <f>F86</f>
        <v>73544</v>
      </c>
      <c r="G85" s="4">
        <f>G86</f>
        <v>0</v>
      </c>
    </row>
    <row r="86" spans="1:7" ht="55.5" customHeight="1">
      <c r="A86" s="20" t="s">
        <v>105</v>
      </c>
      <c r="B86" s="1" t="s">
        <v>417</v>
      </c>
      <c r="C86" s="1"/>
      <c r="D86" s="1"/>
      <c r="E86" s="8">
        <f t="shared" si="1"/>
        <v>73544</v>
      </c>
      <c r="F86" s="8">
        <f>F87</f>
        <v>73544</v>
      </c>
      <c r="G86" s="8">
        <f>G87</f>
        <v>0</v>
      </c>
    </row>
    <row r="87" spans="1:7" ht="57" customHeight="1">
      <c r="A87" s="1" t="s">
        <v>22</v>
      </c>
      <c r="B87" s="1" t="s">
        <v>417</v>
      </c>
      <c r="C87" s="1" t="s">
        <v>18</v>
      </c>
      <c r="D87" s="1" t="s">
        <v>35</v>
      </c>
      <c r="E87" s="8">
        <f t="shared" si="1"/>
        <v>73544</v>
      </c>
      <c r="F87" s="8">
        <v>73544</v>
      </c>
      <c r="G87" s="8">
        <v>0</v>
      </c>
    </row>
    <row r="88" spans="1:7" ht="108" customHeight="1">
      <c r="A88" s="3" t="s">
        <v>418</v>
      </c>
      <c r="B88" s="3" t="s">
        <v>419</v>
      </c>
      <c r="C88" s="1"/>
      <c r="D88" s="1"/>
      <c r="E88" s="4">
        <f t="shared" si="1"/>
        <v>311</v>
      </c>
      <c r="F88" s="4">
        <f>F89</f>
        <v>311</v>
      </c>
      <c r="G88" s="4">
        <f>G89</f>
        <v>0</v>
      </c>
    </row>
    <row r="89" spans="1:7" ht="20.25" customHeight="1">
      <c r="A89" s="20" t="s">
        <v>122</v>
      </c>
      <c r="B89" s="1" t="s">
        <v>420</v>
      </c>
      <c r="C89" s="1"/>
      <c r="D89" s="1"/>
      <c r="E89" s="8">
        <f t="shared" si="1"/>
        <v>311</v>
      </c>
      <c r="F89" s="8">
        <f>F90</f>
        <v>311</v>
      </c>
      <c r="G89" s="8">
        <f>G90</f>
        <v>0</v>
      </c>
    </row>
    <row r="90" spans="1:7" ht="74.25" customHeight="1">
      <c r="A90" s="1" t="s">
        <v>22</v>
      </c>
      <c r="B90" s="1" t="s">
        <v>420</v>
      </c>
      <c r="C90" s="1" t="s">
        <v>18</v>
      </c>
      <c r="D90" s="1" t="s">
        <v>35</v>
      </c>
      <c r="E90" s="8">
        <f t="shared" si="1"/>
        <v>311</v>
      </c>
      <c r="F90" s="8">
        <v>311</v>
      </c>
      <c r="G90" s="8">
        <v>0</v>
      </c>
    </row>
    <row r="91" spans="1:7" ht="93.75" customHeight="1">
      <c r="A91" s="3" t="s">
        <v>421</v>
      </c>
      <c r="B91" s="3" t="s">
        <v>422</v>
      </c>
      <c r="C91" s="1"/>
      <c r="D91" s="1"/>
      <c r="E91" s="4">
        <f t="shared" si="1"/>
        <v>1880</v>
      </c>
      <c r="F91" s="4">
        <f>F92</f>
        <v>1880</v>
      </c>
      <c r="G91" s="4">
        <f>G92</f>
        <v>0</v>
      </c>
    </row>
    <row r="92" spans="1:7" ht="137.25" customHeight="1">
      <c r="A92" s="20" t="s">
        <v>922</v>
      </c>
      <c r="B92" s="1" t="s">
        <v>423</v>
      </c>
      <c r="C92" s="1"/>
      <c r="D92" s="1"/>
      <c r="E92" s="8">
        <f t="shared" si="1"/>
        <v>1880</v>
      </c>
      <c r="F92" s="8">
        <f>F93</f>
        <v>1880</v>
      </c>
      <c r="G92" s="8">
        <f>G93</f>
        <v>0</v>
      </c>
    </row>
    <row r="93" spans="1:7" ht="46.5" customHeight="1">
      <c r="A93" s="20" t="s">
        <v>38</v>
      </c>
      <c r="B93" s="1" t="s">
        <v>423</v>
      </c>
      <c r="C93" s="1" t="s">
        <v>20</v>
      </c>
      <c r="D93" s="1" t="s">
        <v>35</v>
      </c>
      <c r="E93" s="8">
        <f t="shared" si="1"/>
        <v>1880</v>
      </c>
      <c r="F93" s="8">
        <v>1880</v>
      </c>
      <c r="G93" s="8">
        <v>0</v>
      </c>
    </row>
    <row r="94" spans="1:7" ht="136.5" customHeight="1">
      <c r="A94" s="25" t="s">
        <v>424</v>
      </c>
      <c r="B94" s="3" t="s">
        <v>425</v>
      </c>
      <c r="C94" s="1"/>
      <c r="D94" s="1"/>
      <c r="E94" s="4">
        <f t="shared" si="1"/>
        <v>1827</v>
      </c>
      <c r="F94" s="4">
        <f>F95+F97</f>
        <v>1827</v>
      </c>
      <c r="G94" s="4">
        <f>G95+G97</f>
        <v>0</v>
      </c>
    </row>
    <row r="95" spans="1:7" ht="117.75" customHeight="1">
      <c r="A95" s="20" t="s">
        <v>426</v>
      </c>
      <c r="B95" s="1" t="s">
        <v>427</v>
      </c>
      <c r="C95" s="1"/>
      <c r="D95" s="1"/>
      <c r="E95" s="8">
        <f t="shared" si="1"/>
        <v>1403</v>
      </c>
      <c r="F95" s="8">
        <f>F96</f>
        <v>1403</v>
      </c>
      <c r="G95" s="8">
        <f>G96</f>
        <v>0</v>
      </c>
    </row>
    <row r="96" spans="1:7" ht="32.25" customHeight="1">
      <c r="A96" s="20" t="s">
        <v>38</v>
      </c>
      <c r="B96" s="1" t="s">
        <v>427</v>
      </c>
      <c r="C96" s="1" t="s">
        <v>20</v>
      </c>
      <c r="D96" s="1" t="s">
        <v>35</v>
      </c>
      <c r="E96" s="8">
        <f t="shared" si="1"/>
        <v>1403</v>
      </c>
      <c r="F96" s="8">
        <v>1403</v>
      </c>
      <c r="G96" s="8">
        <v>0</v>
      </c>
    </row>
    <row r="97" spans="1:7" ht="51.75" customHeight="1">
      <c r="A97" s="20" t="s">
        <v>105</v>
      </c>
      <c r="B97" s="1" t="s">
        <v>428</v>
      </c>
      <c r="C97" s="1"/>
      <c r="D97" s="1"/>
      <c r="E97" s="8">
        <f t="shared" si="1"/>
        <v>424</v>
      </c>
      <c r="F97" s="8">
        <f>F98</f>
        <v>424</v>
      </c>
      <c r="G97" s="8">
        <f>G98</f>
        <v>0</v>
      </c>
    </row>
    <row r="98" spans="1:7" ht="72" customHeight="1">
      <c r="A98" s="1" t="s">
        <v>22</v>
      </c>
      <c r="B98" s="1" t="s">
        <v>428</v>
      </c>
      <c r="C98" s="1" t="s">
        <v>18</v>
      </c>
      <c r="D98" s="1" t="s">
        <v>35</v>
      </c>
      <c r="E98" s="8">
        <f t="shared" si="1"/>
        <v>424</v>
      </c>
      <c r="F98" s="8">
        <v>424</v>
      </c>
      <c r="G98" s="8">
        <v>0</v>
      </c>
    </row>
    <row r="99" spans="1:7" ht="74.25" customHeight="1">
      <c r="A99" s="3" t="s">
        <v>429</v>
      </c>
      <c r="B99" s="3" t="s">
        <v>430</v>
      </c>
      <c r="C99" s="1"/>
      <c r="D99" s="1"/>
      <c r="E99" s="4">
        <f t="shared" si="1"/>
        <v>15560</v>
      </c>
      <c r="F99" s="4">
        <f>F100</f>
        <v>0</v>
      </c>
      <c r="G99" s="4">
        <f>G100</f>
        <v>15560</v>
      </c>
    </row>
    <row r="100" spans="1:7" ht="110.25" customHeight="1">
      <c r="A100" s="20" t="s">
        <v>431</v>
      </c>
      <c r="B100" s="1" t="s">
        <v>432</v>
      </c>
      <c r="C100" s="1"/>
      <c r="D100" s="1"/>
      <c r="E100" s="8">
        <f t="shared" si="1"/>
        <v>15560</v>
      </c>
      <c r="F100" s="8">
        <f>F101</f>
        <v>0</v>
      </c>
      <c r="G100" s="8">
        <f>G101</f>
        <v>15560</v>
      </c>
    </row>
    <row r="101" spans="1:7" ht="71.25" customHeight="1">
      <c r="A101" s="1" t="s">
        <v>22</v>
      </c>
      <c r="B101" s="1" t="s">
        <v>432</v>
      </c>
      <c r="C101" s="1" t="s">
        <v>18</v>
      </c>
      <c r="D101" s="1" t="s">
        <v>35</v>
      </c>
      <c r="E101" s="8">
        <f t="shared" si="1"/>
        <v>15560</v>
      </c>
      <c r="F101" s="8">
        <v>0</v>
      </c>
      <c r="G101" s="8">
        <v>15560</v>
      </c>
    </row>
    <row r="102" spans="1:7" ht="270" customHeight="1">
      <c r="A102" s="25" t="s">
        <v>94</v>
      </c>
      <c r="B102" s="3" t="s">
        <v>433</v>
      </c>
      <c r="C102" s="1"/>
      <c r="D102" s="1"/>
      <c r="E102" s="4">
        <f t="shared" si="1"/>
        <v>2908</v>
      </c>
      <c r="F102" s="4">
        <f>F103+F105</f>
        <v>34</v>
      </c>
      <c r="G102" s="4">
        <f>G103+G105</f>
        <v>2874</v>
      </c>
    </row>
    <row r="103" spans="1:7" ht="73.5" customHeight="1">
      <c r="A103" s="20" t="s">
        <v>96</v>
      </c>
      <c r="B103" s="1" t="s">
        <v>434</v>
      </c>
      <c r="C103" s="1"/>
      <c r="D103" s="1"/>
      <c r="E103" s="8">
        <f t="shared" si="1"/>
        <v>34</v>
      </c>
      <c r="F103" s="8">
        <f>F104</f>
        <v>34</v>
      </c>
      <c r="G103" s="8">
        <f>G104</f>
        <v>0</v>
      </c>
    </row>
    <row r="104" spans="1:7" ht="43.5" customHeight="1">
      <c r="A104" s="20" t="s">
        <v>38</v>
      </c>
      <c r="B104" s="1" t="s">
        <v>434</v>
      </c>
      <c r="C104" s="1" t="s">
        <v>20</v>
      </c>
      <c r="D104" s="1" t="s">
        <v>35</v>
      </c>
      <c r="E104" s="8">
        <f t="shared" si="1"/>
        <v>34</v>
      </c>
      <c r="F104" s="8">
        <v>34</v>
      </c>
      <c r="G104" s="8">
        <v>0</v>
      </c>
    </row>
    <row r="105" spans="1:7" ht="139.5" customHeight="1">
      <c r="A105" s="20" t="s">
        <v>402</v>
      </c>
      <c r="B105" s="1" t="s">
        <v>435</v>
      </c>
      <c r="C105" s="1"/>
      <c r="D105" s="1"/>
      <c r="E105" s="8">
        <f t="shared" si="1"/>
        <v>2874</v>
      </c>
      <c r="F105" s="8">
        <f>F106</f>
        <v>0</v>
      </c>
      <c r="G105" s="8">
        <f>G106</f>
        <v>2874</v>
      </c>
    </row>
    <row r="106" spans="1:7" ht="47.25" customHeight="1">
      <c r="A106" s="20" t="s">
        <v>38</v>
      </c>
      <c r="B106" s="1" t="s">
        <v>435</v>
      </c>
      <c r="C106" s="1" t="s">
        <v>20</v>
      </c>
      <c r="D106" s="1" t="s">
        <v>35</v>
      </c>
      <c r="E106" s="8">
        <f t="shared" si="1"/>
        <v>2874</v>
      </c>
      <c r="F106" s="8">
        <v>0</v>
      </c>
      <c r="G106" s="8">
        <v>2874</v>
      </c>
    </row>
    <row r="107" spans="1:7" ht="41.25" customHeight="1">
      <c r="A107" s="23" t="s">
        <v>436</v>
      </c>
      <c r="B107" s="3" t="s">
        <v>437</v>
      </c>
      <c r="C107" s="1"/>
      <c r="D107" s="1"/>
      <c r="E107" s="4">
        <f t="shared" si="1"/>
        <v>330493</v>
      </c>
      <c r="F107" s="4">
        <f>F108+F111+F114+F121+F124+F127+F130+F133+F136+F139</f>
        <v>328464</v>
      </c>
      <c r="G107" s="4">
        <f>G108+G111+G114+G121+G124+G127+G130+G133+G136+G139</f>
        <v>2029</v>
      </c>
    </row>
    <row r="108" spans="1:7" ht="107.25" customHeight="1">
      <c r="A108" s="25" t="s">
        <v>438</v>
      </c>
      <c r="B108" s="3" t="s">
        <v>439</v>
      </c>
      <c r="C108" s="1"/>
      <c r="D108" s="1"/>
      <c r="E108" s="4">
        <f t="shared" si="1"/>
        <v>30734</v>
      </c>
      <c r="F108" s="4">
        <f>F109</f>
        <v>30734</v>
      </c>
      <c r="G108" s="4">
        <f>G109</f>
        <v>0</v>
      </c>
    </row>
    <row r="109" spans="1:7" ht="59.25" customHeight="1">
      <c r="A109" s="20" t="s">
        <v>105</v>
      </c>
      <c r="B109" s="1" t="s">
        <v>440</v>
      </c>
      <c r="C109" s="1"/>
      <c r="D109" s="1"/>
      <c r="E109" s="8">
        <f t="shared" si="1"/>
        <v>30734</v>
      </c>
      <c r="F109" s="8">
        <f>F110</f>
        <v>30734</v>
      </c>
      <c r="G109" s="8">
        <f>G110</f>
        <v>0</v>
      </c>
    </row>
    <row r="110" spans="1:7" ht="75.75" customHeight="1">
      <c r="A110" s="1" t="s">
        <v>22</v>
      </c>
      <c r="B110" s="1" t="s">
        <v>440</v>
      </c>
      <c r="C110" s="1" t="s">
        <v>18</v>
      </c>
      <c r="D110" s="1" t="s">
        <v>35</v>
      </c>
      <c r="E110" s="8">
        <f t="shared" si="1"/>
        <v>30734</v>
      </c>
      <c r="F110" s="8">
        <v>30734</v>
      </c>
      <c r="G110" s="8">
        <v>0</v>
      </c>
    </row>
    <row r="111" spans="1:7" ht="101.25" customHeight="1">
      <c r="A111" s="2" t="s">
        <v>441</v>
      </c>
      <c r="B111" s="3" t="s">
        <v>442</v>
      </c>
      <c r="C111" s="1"/>
      <c r="D111" s="1"/>
      <c r="E111" s="4">
        <f t="shared" si="1"/>
        <v>128245</v>
      </c>
      <c r="F111" s="4">
        <f>F112</f>
        <v>128245</v>
      </c>
      <c r="G111" s="4">
        <f>G112</f>
        <v>0</v>
      </c>
    </row>
    <row r="112" spans="1:7" ht="54.75" customHeight="1">
      <c r="A112" s="21" t="s">
        <v>105</v>
      </c>
      <c r="B112" s="1" t="s">
        <v>443</v>
      </c>
      <c r="C112" s="1"/>
      <c r="D112" s="1"/>
      <c r="E112" s="8">
        <f t="shared" si="1"/>
        <v>128245</v>
      </c>
      <c r="F112" s="8">
        <f>F113</f>
        <v>128245</v>
      </c>
      <c r="G112" s="8">
        <f>G113</f>
        <v>0</v>
      </c>
    </row>
    <row r="113" spans="1:7" ht="66" customHeight="1">
      <c r="A113" s="1" t="s">
        <v>22</v>
      </c>
      <c r="B113" s="1" t="s">
        <v>443</v>
      </c>
      <c r="C113" s="1" t="s">
        <v>18</v>
      </c>
      <c r="D113" s="1" t="s">
        <v>35</v>
      </c>
      <c r="E113" s="8">
        <f t="shared" si="1"/>
        <v>128245</v>
      </c>
      <c r="F113" s="8">
        <v>128245</v>
      </c>
      <c r="G113" s="8">
        <v>0</v>
      </c>
    </row>
    <row r="114" spans="1:7" ht="118.5" customHeight="1">
      <c r="A114" s="3" t="s">
        <v>444</v>
      </c>
      <c r="B114" s="3" t="s">
        <v>445</v>
      </c>
      <c r="C114" s="1"/>
      <c r="D114" s="1"/>
      <c r="E114" s="4">
        <f t="shared" si="1"/>
        <v>91172</v>
      </c>
      <c r="F114" s="4">
        <f>F115+F117+F119</f>
        <v>89292</v>
      </c>
      <c r="G114" s="4">
        <f>G115+G117+G119</f>
        <v>1880</v>
      </c>
    </row>
    <row r="115" spans="1:7" ht="52.5" customHeight="1">
      <c r="A115" s="1" t="s">
        <v>105</v>
      </c>
      <c r="B115" s="1" t="s">
        <v>446</v>
      </c>
      <c r="C115" s="1"/>
      <c r="D115" s="1"/>
      <c r="E115" s="8">
        <f t="shared" si="1"/>
        <v>87491</v>
      </c>
      <c r="F115" s="8">
        <f>F116</f>
        <v>87491</v>
      </c>
      <c r="G115" s="8">
        <f>G116</f>
        <v>0</v>
      </c>
    </row>
    <row r="116" spans="1:7" ht="57.75" customHeight="1">
      <c r="A116" s="1" t="s">
        <v>22</v>
      </c>
      <c r="B116" s="1" t="s">
        <v>446</v>
      </c>
      <c r="C116" s="1" t="s">
        <v>18</v>
      </c>
      <c r="D116" s="1" t="s">
        <v>35</v>
      </c>
      <c r="E116" s="8">
        <f t="shared" si="1"/>
        <v>87491</v>
      </c>
      <c r="F116" s="8">
        <v>87491</v>
      </c>
      <c r="G116" s="8">
        <v>0</v>
      </c>
    </row>
    <row r="117" spans="1:7" ht="27" customHeight="1">
      <c r="A117" s="1" t="s">
        <v>122</v>
      </c>
      <c r="B117" s="1" t="s">
        <v>447</v>
      </c>
      <c r="C117" s="1"/>
      <c r="D117" s="1"/>
      <c r="E117" s="8">
        <f t="shared" si="1"/>
        <v>1801</v>
      </c>
      <c r="F117" s="8">
        <f>F118</f>
        <v>1801</v>
      </c>
      <c r="G117" s="8">
        <f>G118</f>
        <v>0</v>
      </c>
    </row>
    <row r="118" spans="1:7" ht="70.5" customHeight="1">
      <c r="A118" s="1" t="s">
        <v>22</v>
      </c>
      <c r="B118" s="1" t="s">
        <v>447</v>
      </c>
      <c r="C118" s="1" t="s">
        <v>18</v>
      </c>
      <c r="D118" s="1" t="s">
        <v>35</v>
      </c>
      <c r="E118" s="8">
        <f t="shared" si="1"/>
        <v>1801</v>
      </c>
      <c r="F118" s="8">
        <v>1801</v>
      </c>
      <c r="G118" s="8">
        <v>0</v>
      </c>
    </row>
    <row r="119" spans="1:7" ht="96.75" customHeight="1">
      <c r="A119" s="1" t="s">
        <v>448</v>
      </c>
      <c r="B119" s="1" t="s">
        <v>449</v>
      </c>
      <c r="C119" s="1"/>
      <c r="D119" s="1"/>
      <c r="E119" s="8">
        <f t="shared" si="1"/>
        <v>1880</v>
      </c>
      <c r="F119" s="8">
        <f>F120</f>
        <v>0</v>
      </c>
      <c r="G119" s="8">
        <f>G120</f>
        <v>1880</v>
      </c>
    </row>
    <row r="120" spans="1:7" ht="69.75" customHeight="1">
      <c r="A120" s="1" t="s">
        <v>22</v>
      </c>
      <c r="B120" s="1" t="s">
        <v>449</v>
      </c>
      <c r="C120" s="1" t="s">
        <v>18</v>
      </c>
      <c r="D120" s="1" t="s">
        <v>35</v>
      </c>
      <c r="E120" s="8">
        <f t="shared" si="1"/>
        <v>1880</v>
      </c>
      <c r="F120" s="8">
        <v>0</v>
      </c>
      <c r="G120" s="8">
        <v>1880</v>
      </c>
    </row>
    <row r="121" spans="1:7" ht="72" customHeight="1">
      <c r="A121" s="23" t="s">
        <v>450</v>
      </c>
      <c r="B121" s="3" t="s">
        <v>451</v>
      </c>
      <c r="C121" s="1"/>
      <c r="D121" s="1"/>
      <c r="E121" s="4">
        <f t="shared" si="1"/>
        <v>1932</v>
      </c>
      <c r="F121" s="4">
        <f>F122</f>
        <v>1932</v>
      </c>
      <c r="G121" s="4">
        <f>G122</f>
        <v>0</v>
      </c>
    </row>
    <row r="122" spans="1:7" ht="21.75" customHeight="1">
      <c r="A122" s="1" t="s">
        <v>92</v>
      </c>
      <c r="B122" s="1" t="s">
        <v>452</v>
      </c>
      <c r="C122" s="1"/>
      <c r="D122" s="1"/>
      <c r="E122" s="8">
        <f t="shared" si="1"/>
        <v>1932</v>
      </c>
      <c r="F122" s="8">
        <f>F123</f>
        <v>1932</v>
      </c>
      <c r="G122" s="8">
        <f>G123</f>
        <v>0</v>
      </c>
    </row>
    <row r="123" spans="1:7" ht="59.25" customHeight="1">
      <c r="A123" s="1" t="s">
        <v>25</v>
      </c>
      <c r="B123" s="1" t="s">
        <v>452</v>
      </c>
      <c r="C123" s="1" t="s">
        <v>17</v>
      </c>
      <c r="D123" s="1" t="s">
        <v>35</v>
      </c>
      <c r="E123" s="8">
        <f t="shared" si="1"/>
        <v>1932</v>
      </c>
      <c r="F123" s="8">
        <v>1932</v>
      </c>
      <c r="G123" s="8">
        <v>0</v>
      </c>
    </row>
    <row r="124" spans="1:7" ht="108.75" customHeight="1">
      <c r="A124" s="3" t="s">
        <v>453</v>
      </c>
      <c r="B124" s="3" t="s">
        <v>454</v>
      </c>
      <c r="C124" s="1"/>
      <c r="D124" s="1"/>
      <c r="E124" s="4">
        <f t="shared" si="1"/>
        <v>767</v>
      </c>
      <c r="F124" s="4">
        <f>F125</f>
        <v>767</v>
      </c>
      <c r="G124" s="4">
        <f>G125</f>
        <v>0</v>
      </c>
    </row>
    <row r="125" spans="1:7" ht="20.25" customHeight="1">
      <c r="A125" s="20" t="s">
        <v>122</v>
      </c>
      <c r="B125" s="1" t="s">
        <v>455</v>
      </c>
      <c r="C125" s="1"/>
      <c r="D125" s="1"/>
      <c r="E125" s="8">
        <f t="shared" si="1"/>
        <v>767</v>
      </c>
      <c r="F125" s="8">
        <f>F126</f>
        <v>767</v>
      </c>
      <c r="G125" s="8">
        <f>G126</f>
        <v>0</v>
      </c>
    </row>
    <row r="126" spans="1:7" ht="78.75" customHeight="1">
      <c r="A126" s="1" t="s">
        <v>22</v>
      </c>
      <c r="B126" s="1" t="s">
        <v>455</v>
      </c>
      <c r="C126" s="1" t="s">
        <v>18</v>
      </c>
      <c r="D126" s="1" t="s">
        <v>35</v>
      </c>
      <c r="E126" s="8">
        <f t="shared" si="1"/>
        <v>767</v>
      </c>
      <c r="F126" s="8">
        <v>767</v>
      </c>
      <c r="G126" s="8">
        <v>0</v>
      </c>
    </row>
    <row r="127" spans="1:7" ht="119.25" customHeight="1">
      <c r="A127" s="3" t="s">
        <v>910</v>
      </c>
      <c r="B127" s="3" t="s">
        <v>456</v>
      </c>
      <c r="C127" s="1"/>
      <c r="D127" s="1"/>
      <c r="E127" s="4">
        <f t="shared" si="1"/>
        <v>72769</v>
      </c>
      <c r="F127" s="4">
        <f>F128</f>
        <v>72769</v>
      </c>
      <c r="G127" s="4">
        <f>G128</f>
        <v>0</v>
      </c>
    </row>
    <row r="128" spans="1:7" ht="52.5" customHeight="1">
      <c r="A128" s="20" t="s">
        <v>105</v>
      </c>
      <c r="B128" s="1" t="s">
        <v>457</v>
      </c>
      <c r="C128" s="1"/>
      <c r="D128" s="1"/>
      <c r="E128" s="8">
        <f t="shared" si="1"/>
        <v>72769</v>
      </c>
      <c r="F128" s="8">
        <f>F129</f>
        <v>72769</v>
      </c>
      <c r="G128" s="8">
        <f>G129</f>
        <v>0</v>
      </c>
    </row>
    <row r="129" spans="1:7" ht="67.5" customHeight="1">
      <c r="A129" s="1" t="s">
        <v>22</v>
      </c>
      <c r="B129" s="1" t="s">
        <v>457</v>
      </c>
      <c r="C129" s="1" t="s">
        <v>18</v>
      </c>
      <c r="D129" s="1" t="s">
        <v>35</v>
      </c>
      <c r="E129" s="8">
        <f t="shared" si="1"/>
        <v>72769</v>
      </c>
      <c r="F129" s="8">
        <v>72769</v>
      </c>
      <c r="G129" s="8">
        <v>0</v>
      </c>
    </row>
    <row r="130" spans="1:7" ht="111.75" customHeight="1">
      <c r="A130" s="3" t="s">
        <v>911</v>
      </c>
      <c r="B130" s="3" t="s">
        <v>458</v>
      </c>
      <c r="C130" s="1"/>
      <c r="D130" s="1"/>
      <c r="E130" s="4">
        <f t="shared" si="1"/>
        <v>3739</v>
      </c>
      <c r="F130" s="4">
        <f>F131</f>
        <v>3739</v>
      </c>
      <c r="G130" s="4">
        <f>G131</f>
        <v>0</v>
      </c>
    </row>
    <row r="131" spans="1:7" ht="58.5" customHeight="1">
      <c r="A131" s="20" t="s">
        <v>105</v>
      </c>
      <c r="B131" s="1" t="s">
        <v>459</v>
      </c>
      <c r="C131" s="3"/>
      <c r="D131" s="3"/>
      <c r="E131" s="8">
        <f t="shared" si="1"/>
        <v>3739</v>
      </c>
      <c r="F131" s="8">
        <f>F132</f>
        <v>3739</v>
      </c>
      <c r="G131" s="8">
        <f>G132</f>
        <v>0</v>
      </c>
    </row>
    <row r="132" spans="1:7" ht="70.5" customHeight="1">
      <c r="A132" s="1" t="s">
        <v>22</v>
      </c>
      <c r="B132" s="1" t="s">
        <v>459</v>
      </c>
      <c r="C132" s="1" t="s">
        <v>18</v>
      </c>
      <c r="D132" s="1" t="s">
        <v>39</v>
      </c>
      <c r="E132" s="8">
        <f t="shared" si="1"/>
        <v>3739</v>
      </c>
      <c r="F132" s="8">
        <v>3739</v>
      </c>
      <c r="G132" s="8">
        <v>0</v>
      </c>
    </row>
    <row r="133" spans="1:7" ht="129.75" customHeight="1">
      <c r="A133" s="23" t="s">
        <v>460</v>
      </c>
      <c r="B133" s="3" t="s">
        <v>461</v>
      </c>
      <c r="C133" s="1"/>
      <c r="D133" s="1"/>
      <c r="E133" s="4">
        <f t="shared" si="1"/>
        <v>203</v>
      </c>
      <c r="F133" s="4">
        <f>F134</f>
        <v>203</v>
      </c>
      <c r="G133" s="4">
        <f>G134</f>
        <v>0</v>
      </c>
    </row>
    <row r="134" spans="1:7" ht="74.25" customHeight="1">
      <c r="A134" s="21" t="s">
        <v>462</v>
      </c>
      <c r="B134" s="1" t="s">
        <v>463</v>
      </c>
      <c r="C134" s="1"/>
      <c r="D134" s="1"/>
      <c r="E134" s="8">
        <f t="shared" si="1"/>
        <v>203</v>
      </c>
      <c r="F134" s="8">
        <f>F135</f>
        <v>203</v>
      </c>
      <c r="G134" s="8">
        <f>G135</f>
        <v>0</v>
      </c>
    </row>
    <row r="135" spans="1:7" ht="36.75" customHeight="1">
      <c r="A135" s="20" t="s">
        <v>38</v>
      </c>
      <c r="B135" s="1" t="s">
        <v>463</v>
      </c>
      <c r="C135" s="1" t="s">
        <v>20</v>
      </c>
      <c r="D135" s="1" t="s">
        <v>35</v>
      </c>
      <c r="E135" s="8">
        <f t="shared" si="1"/>
        <v>203</v>
      </c>
      <c r="F135" s="8">
        <v>203</v>
      </c>
      <c r="G135" s="8">
        <v>0</v>
      </c>
    </row>
    <row r="136" spans="1:7" ht="150.75" customHeight="1">
      <c r="A136" s="25" t="s">
        <v>464</v>
      </c>
      <c r="B136" s="3" t="s">
        <v>465</v>
      </c>
      <c r="C136" s="1"/>
      <c r="D136" s="1"/>
      <c r="E136" s="4">
        <f t="shared" si="1"/>
        <v>783</v>
      </c>
      <c r="F136" s="4">
        <f>F137</f>
        <v>783</v>
      </c>
      <c r="G136" s="4">
        <f>G137</f>
        <v>0</v>
      </c>
    </row>
    <row r="137" spans="1:7" ht="136.5" customHeight="1">
      <c r="A137" s="20" t="s">
        <v>466</v>
      </c>
      <c r="B137" s="1" t="s">
        <v>467</v>
      </c>
      <c r="C137" s="1"/>
      <c r="D137" s="1"/>
      <c r="E137" s="8">
        <f t="shared" si="1"/>
        <v>783</v>
      </c>
      <c r="F137" s="8">
        <f>F138</f>
        <v>783</v>
      </c>
      <c r="G137" s="8">
        <f>G138</f>
        <v>0</v>
      </c>
    </row>
    <row r="138" spans="1:7" ht="37.5" customHeight="1">
      <c r="A138" s="20" t="s">
        <v>38</v>
      </c>
      <c r="B138" s="1" t="s">
        <v>467</v>
      </c>
      <c r="C138" s="1" t="s">
        <v>20</v>
      </c>
      <c r="D138" s="1" t="s">
        <v>35</v>
      </c>
      <c r="E138" s="8">
        <f t="shared" si="1"/>
        <v>783</v>
      </c>
      <c r="F138" s="8">
        <v>783</v>
      </c>
      <c r="G138" s="8">
        <v>0</v>
      </c>
    </row>
    <row r="139" spans="1:7" ht="253.5" customHeight="1">
      <c r="A139" s="25" t="s">
        <v>889</v>
      </c>
      <c r="B139" s="3" t="s">
        <v>468</v>
      </c>
      <c r="C139" s="1"/>
      <c r="D139" s="1"/>
      <c r="E139" s="4">
        <f t="shared" si="1"/>
        <v>149</v>
      </c>
      <c r="F139" s="4">
        <f>F140</f>
        <v>0</v>
      </c>
      <c r="G139" s="4">
        <f>G140</f>
        <v>149</v>
      </c>
    </row>
    <row r="140" spans="1:7" ht="157.5" customHeight="1">
      <c r="A140" s="20" t="s">
        <v>469</v>
      </c>
      <c r="B140" s="1" t="s">
        <v>470</v>
      </c>
      <c r="C140" s="1"/>
      <c r="D140" s="1"/>
      <c r="E140" s="8">
        <f aca="true" t="shared" si="2" ref="E140:E192">F140+G140</f>
        <v>149</v>
      </c>
      <c r="F140" s="8">
        <f>F141</f>
        <v>0</v>
      </c>
      <c r="G140" s="8">
        <f>G141</f>
        <v>149</v>
      </c>
    </row>
    <row r="141" spans="1:7" ht="37.5" customHeight="1">
      <c r="A141" s="20" t="s">
        <v>38</v>
      </c>
      <c r="B141" s="1" t="s">
        <v>470</v>
      </c>
      <c r="C141" s="1" t="s">
        <v>20</v>
      </c>
      <c r="D141" s="1" t="s">
        <v>35</v>
      </c>
      <c r="E141" s="8">
        <f t="shared" si="2"/>
        <v>149</v>
      </c>
      <c r="F141" s="8">
        <v>0</v>
      </c>
      <c r="G141" s="8">
        <v>149</v>
      </c>
    </row>
    <row r="142" spans="1:7" ht="51" customHeight="1">
      <c r="A142" s="25" t="s">
        <v>471</v>
      </c>
      <c r="B142" s="3" t="s">
        <v>472</v>
      </c>
      <c r="C142" s="1"/>
      <c r="D142" s="1"/>
      <c r="E142" s="4">
        <f t="shared" si="2"/>
        <v>10624</v>
      </c>
      <c r="F142" s="4">
        <f>F143+F146</f>
        <v>10624</v>
      </c>
      <c r="G142" s="4">
        <f>G143+G146</f>
        <v>0</v>
      </c>
    </row>
    <row r="143" spans="1:7" ht="78" customHeight="1">
      <c r="A143" s="25" t="s">
        <v>879</v>
      </c>
      <c r="B143" s="3" t="s">
        <v>473</v>
      </c>
      <c r="C143" s="1"/>
      <c r="D143" s="1"/>
      <c r="E143" s="4">
        <f t="shared" si="2"/>
        <v>10547</v>
      </c>
      <c r="F143" s="4">
        <f>F144</f>
        <v>10547</v>
      </c>
      <c r="G143" s="4">
        <f>G144</f>
        <v>0</v>
      </c>
    </row>
    <row r="144" spans="1:7" ht="66.75" customHeight="1">
      <c r="A144" s="20" t="s">
        <v>105</v>
      </c>
      <c r="B144" s="1" t="s">
        <v>474</v>
      </c>
      <c r="C144" s="1"/>
      <c r="D144" s="1"/>
      <c r="E144" s="8">
        <f t="shared" si="2"/>
        <v>10547</v>
      </c>
      <c r="F144" s="8">
        <f>F145</f>
        <v>10547</v>
      </c>
      <c r="G144" s="8">
        <f>G145</f>
        <v>0</v>
      </c>
    </row>
    <row r="145" spans="1:7" ht="58.5" customHeight="1">
      <c r="A145" s="1" t="s">
        <v>22</v>
      </c>
      <c r="B145" s="1" t="s">
        <v>474</v>
      </c>
      <c r="C145" s="1" t="s">
        <v>18</v>
      </c>
      <c r="D145" s="1" t="s">
        <v>39</v>
      </c>
      <c r="E145" s="8">
        <f t="shared" si="2"/>
        <v>10547</v>
      </c>
      <c r="F145" s="8">
        <v>10547</v>
      </c>
      <c r="G145" s="8">
        <v>0</v>
      </c>
    </row>
    <row r="146" spans="1:7" ht="156" customHeight="1">
      <c r="A146" s="25" t="s">
        <v>913</v>
      </c>
      <c r="B146" s="3" t="s">
        <v>475</v>
      </c>
      <c r="C146" s="3"/>
      <c r="D146" s="3"/>
      <c r="E146" s="4">
        <f t="shared" si="2"/>
        <v>77</v>
      </c>
      <c r="F146" s="4">
        <f>F147</f>
        <v>77</v>
      </c>
      <c r="G146" s="4">
        <f>G147</f>
        <v>0</v>
      </c>
    </row>
    <row r="147" spans="1:7" ht="56.25" customHeight="1">
      <c r="A147" s="20" t="s">
        <v>105</v>
      </c>
      <c r="B147" s="1" t="s">
        <v>476</v>
      </c>
      <c r="C147" s="1"/>
      <c r="D147" s="1"/>
      <c r="E147" s="8">
        <f t="shared" si="2"/>
        <v>77</v>
      </c>
      <c r="F147" s="8">
        <f>F148</f>
        <v>77</v>
      </c>
      <c r="G147" s="8">
        <f>G148</f>
        <v>0</v>
      </c>
    </row>
    <row r="148" spans="1:7" ht="77.25" customHeight="1">
      <c r="A148" s="1" t="s">
        <v>22</v>
      </c>
      <c r="B148" s="1" t="s">
        <v>476</v>
      </c>
      <c r="C148" s="1" t="s">
        <v>18</v>
      </c>
      <c r="D148" s="1" t="s">
        <v>39</v>
      </c>
      <c r="E148" s="8">
        <f t="shared" si="2"/>
        <v>77</v>
      </c>
      <c r="F148" s="8">
        <v>77</v>
      </c>
      <c r="G148" s="8">
        <v>0</v>
      </c>
    </row>
    <row r="149" spans="1:7" ht="61.5" customHeight="1">
      <c r="A149" s="25" t="s">
        <v>477</v>
      </c>
      <c r="B149" s="3" t="s">
        <v>478</v>
      </c>
      <c r="C149" s="1"/>
      <c r="D149" s="1"/>
      <c r="E149" s="4">
        <f t="shared" si="2"/>
        <v>41023</v>
      </c>
      <c r="F149" s="4">
        <f>F150+F153+F156+F161+F164</f>
        <v>37230</v>
      </c>
      <c r="G149" s="4">
        <f>G150+G153+G156+G161+G164</f>
        <v>3793</v>
      </c>
    </row>
    <row r="150" spans="1:7" ht="114.75" customHeight="1">
      <c r="A150" s="3" t="s">
        <v>479</v>
      </c>
      <c r="B150" s="3" t="s">
        <v>480</v>
      </c>
      <c r="C150" s="1"/>
      <c r="D150" s="1"/>
      <c r="E150" s="4">
        <f t="shared" si="2"/>
        <v>6061</v>
      </c>
      <c r="F150" s="4">
        <f>F151</f>
        <v>6061</v>
      </c>
      <c r="G150" s="4">
        <f>G151</f>
        <v>0</v>
      </c>
    </row>
    <row r="151" spans="1:7" ht="57.75" customHeight="1">
      <c r="A151" s="20" t="s">
        <v>105</v>
      </c>
      <c r="B151" s="1" t="s">
        <v>481</v>
      </c>
      <c r="C151" s="3"/>
      <c r="D151" s="3"/>
      <c r="E151" s="8">
        <f t="shared" si="2"/>
        <v>6061</v>
      </c>
      <c r="F151" s="8">
        <f>F152</f>
        <v>6061</v>
      </c>
      <c r="G151" s="8">
        <f>G152</f>
        <v>0</v>
      </c>
    </row>
    <row r="152" spans="1:7" ht="72.75" customHeight="1">
      <c r="A152" s="1" t="s">
        <v>22</v>
      </c>
      <c r="B152" s="1" t="s">
        <v>481</v>
      </c>
      <c r="C152" s="1" t="s">
        <v>18</v>
      </c>
      <c r="D152" s="1" t="s">
        <v>33</v>
      </c>
      <c r="E152" s="8">
        <f t="shared" si="2"/>
        <v>6061</v>
      </c>
      <c r="F152" s="8">
        <v>6061</v>
      </c>
      <c r="G152" s="8">
        <v>0</v>
      </c>
    </row>
    <row r="153" spans="1:7" ht="75.75" customHeight="1">
      <c r="A153" s="3" t="s">
        <v>482</v>
      </c>
      <c r="B153" s="3" t="s">
        <v>483</v>
      </c>
      <c r="C153" s="1"/>
      <c r="D153" s="1"/>
      <c r="E153" s="4">
        <f t="shared" si="2"/>
        <v>3793</v>
      </c>
      <c r="F153" s="4">
        <f>F154</f>
        <v>0</v>
      </c>
      <c r="G153" s="4">
        <f>G154</f>
        <v>3793</v>
      </c>
    </row>
    <row r="154" spans="1:7" ht="52.5" customHeight="1">
      <c r="A154" s="20" t="s">
        <v>484</v>
      </c>
      <c r="B154" s="1" t="s">
        <v>485</v>
      </c>
      <c r="C154" s="1"/>
      <c r="D154" s="1"/>
      <c r="E154" s="8">
        <f t="shared" si="2"/>
        <v>3793</v>
      </c>
      <c r="F154" s="8">
        <f>F155</f>
        <v>0</v>
      </c>
      <c r="G154" s="8">
        <f>G155</f>
        <v>3793</v>
      </c>
    </row>
    <row r="155" spans="1:7" ht="69.75" customHeight="1">
      <c r="A155" s="1" t="s">
        <v>22</v>
      </c>
      <c r="B155" s="1" t="s">
        <v>485</v>
      </c>
      <c r="C155" s="1" t="s">
        <v>18</v>
      </c>
      <c r="D155" s="1" t="s">
        <v>33</v>
      </c>
      <c r="E155" s="8">
        <f t="shared" si="2"/>
        <v>3793</v>
      </c>
      <c r="F155" s="8">
        <v>0</v>
      </c>
      <c r="G155" s="8">
        <v>3793</v>
      </c>
    </row>
    <row r="156" spans="1:7" ht="123" customHeight="1">
      <c r="A156" s="3" t="s">
        <v>486</v>
      </c>
      <c r="B156" s="3" t="s">
        <v>487</v>
      </c>
      <c r="C156" s="1"/>
      <c r="D156" s="1"/>
      <c r="E156" s="4">
        <f t="shared" si="2"/>
        <v>17947</v>
      </c>
      <c r="F156" s="4">
        <f>F157+F159</f>
        <v>17947</v>
      </c>
      <c r="G156" s="4">
        <f>G157+G159</f>
        <v>0</v>
      </c>
    </row>
    <row r="157" spans="1:7" ht="39" customHeight="1">
      <c r="A157" s="20" t="s">
        <v>488</v>
      </c>
      <c r="B157" s="1" t="s">
        <v>489</v>
      </c>
      <c r="C157" s="1"/>
      <c r="D157" s="1"/>
      <c r="E157" s="8">
        <f t="shared" si="2"/>
        <v>17865</v>
      </c>
      <c r="F157" s="8">
        <f>F158</f>
        <v>17865</v>
      </c>
      <c r="G157" s="8">
        <f>G158</f>
        <v>0</v>
      </c>
    </row>
    <row r="158" spans="1:7" ht="73.5" customHeight="1">
      <c r="A158" s="1" t="s">
        <v>22</v>
      </c>
      <c r="B158" s="1" t="s">
        <v>489</v>
      </c>
      <c r="C158" s="1" t="s">
        <v>18</v>
      </c>
      <c r="D158" s="1" t="s">
        <v>33</v>
      </c>
      <c r="E158" s="8">
        <f t="shared" si="2"/>
        <v>17865</v>
      </c>
      <c r="F158" s="8">
        <v>17865</v>
      </c>
      <c r="G158" s="8">
        <v>0</v>
      </c>
    </row>
    <row r="159" spans="1:7" ht="75" customHeight="1">
      <c r="A159" s="20" t="s">
        <v>254</v>
      </c>
      <c r="B159" s="1" t="s">
        <v>490</v>
      </c>
      <c r="C159" s="1"/>
      <c r="D159" s="1"/>
      <c r="E159" s="8">
        <f t="shared" si="2"/>
        <v>82</v>
      </c>
      <c r="F159" s="8">
        <f>F160</f>
        <v>82</v>
      </c>
      <c r="G159" s="8">
        <f>G160</f>
        <v>0</v>
      </c>
    </row>
    <row r="160" spans="1:7" ht="72.75" customHeight="1">
      <c r="A160" s="1" t="s">
        <v>22</v>
      </c>
      <c r="B160" s="1" t="s">
        <v>490</v>
      </c>
      <c r="C160" s="1" t="s">
        <v>18</v>
      </c>
      <c r="D160" s="1" t="s">
        <v>33</v>
      </c>
      <c r="E160" s="8">
        <f t="shared" si="2"/>
        <v>82</v>
      </c>
      <c r="F160" s="8">
        <v>82</v>
      </c>
      <c r="G160" s="8">
        <v>0</v>
      </c>
    </row>
    <row r="161" spans="1:7" ht="82.5" customHeight="1">
      <c r="A161" s="3" t="s">
        <v>491</v>
      </c>
      <c r="B161" s="3" t="s">
        <v>492</v>
      </c>
      <c r="C161" s="1"/>
      <c r="D161" s="1"/>
      <c r="E161" s="4">
        <f t="shared" si="2"/>
        <v>11122</v>
      </c>
      <c r="F161" s="4">
        <f>F162</f>
        <v>11122</v>
      </c>
      <c r="G161" s="4">
        <f>G162</f>
        <v>0</v>
      </c>
    </row>
    <row r="162" spans="1:7" ht="51" customHeight="1">
      <c r="A162" s="20" t="s">
        <v>488</v>
      </c>
      <c r="B162" s="1" t="s">
        <v>493</v>
      </c>
      <c r="C162" s="1"/>
      <c r="D162" s="1"/>
      <c r="E162" s="8">
        <f t="shared" si="2"/>
        <v>11122</v>
      </c>
      <c r="F162" s="8">
        <f>F163</f>
        <v>11122</v>
      </c>
      <c r="G162" s="8">
        <f>G163</f>
        <v>0</v>
      </c>
    </row>
    <row r="163" spans="1:7" ht="55.5" customHeight="1">
      <c r="A163" s="1" t="s">
        <v>22</v>
      </c>
      <c r="B163" s="1" t="s">
        <v>493</v>
      </c>
      <c r="C163" s="1" t="s">
        <v>18</v>
      </c>
      <c r="D163" s="1" t="s">
        <v>33</v>
      </c>
      <c r="E163" s="8">
        <f t="shared" si="2"/>
        <v>11122</v>
      </c>
      <c r="F163" s="8">
        <v>11122</v>
      </c>
      <c r="G163" s="8">
        <v>0</v>
      </c>
    </row>
    <row r="164" spans="1:7" ht="78" customHeight="1">
      <c r="A164" s="25" t="s">
        <v>494</v>
      </c>
      <c r="B164" s="3" t="s">
        <v>495</v>
      </c>
      <c r="C164" s="1"/>
      <c r="D164" s="1"/>
      <c r="E164" s="4">
        <f t="shared" si="2"/>
        <v>2100</v>
      </c>
      <c r="F164" s="4">
        <f>F165</f>
        <v>2100</v>
      </c>
      <c r="G164" s="4">
        <f>G165</f>
        <v>0</v>
      </c>
    </row>
    <row r="165" spans="1:7" ht="18" customHeight="1">
      <c r="A165" s="33" t="s">
        <v>496</v>
      </c>
      <c r="B165" s="1" t="s">
        <v>497</v>
      </c>
      <c r="C165" s="1"/>
      <c r="D165" s="1"/>
      <c r="E165" s="8">
        <f t="shared" si="2"/>
        <v>2100</v>
      </c>
      <c r="F165" s="8">
        <f>F166</f>
        <v>2100</v>
      </c>
      <c r="G165" s="8">
        <f>G166</f>
        <v>0</v>
      </c>
    </row>
    <row r="166" spans="1:7" ht="63" customHeight="1">
      <c r="A166" s="1" t="s">
        <v>25</v>
      </c>
      <c r="B166" s="1" t="s">
        <v>497</v>
      </c>
      <c r="C166" s="1" t="s">
        <v>17</v>
      </c>
      <c r="D166" s="1" t="s">
        <v>33</v>
      </c>
      <c r="E166" s="8">
        <f t="shared" si="2"/>
        <v>2100</v>
      </c>
      <c r="F166" s="8">
        <v>2100</v>
      </c>
      <c r="G166" s="8">
        <v>0</v>
      </c>
    </row>
    <row r="167" spans="1:7" ht="55.5" customHeight="1">
      <c r="A167" s="25" t="s">
        <v>498</v>
      </c>
      <c r="B167" s="3" t="s">
        <v>499</v>
      </c>
      <c r="C167" s="1"/>
      <c r="D167" s="1"/>
      <c r="E167" s="4">
        <f>F167+G167</f>
        <v>18009</v>
      </c>
      <c r="F167" s="4">
        <f>F168+F174+F177+F180+F171</f>
        <v>18009</v>
      </c>
      <c r="G167" s="4">
        <f>G168+G174+G177+G180</f>
        <v>0</v>
      </c>
    </row>
    <row r="168" spans="1:7" ht="110.25" customHeight="1">
      <c r="A168" s="3" t="s">
        <v>500</v>
      </c>
      <c r="B168" s="3" t="s">
        <v>501</v>
      </c>
      <c r="C168" s="1"/>
      <c r="D168" s="1"/>
      <c r="E168" s="4">
        <f t="shared" si="2"/>
        <v>17404</v>
      </c>
      <c r="F168" s="4">
        <f>F169</f>
        <v>17404</v>
      </c>
      <c r="G168" s="4">
        <f>G169</f>
        <v>0</v>
      </c>
    </row>
    <row r="169" spans="1:7" ht="57.75" customHeight="1">
      <c r="A169" s="20" t="s">
        <v>105</v>
      </c>
      <c r="B169" s="1" t="s">
        <v>502</v>
      </c>
      <c r="C169" s="1"/>
      <c r="D169" s="1"/>
      <c r="E169" s="8">
        <f t="shared" si="2"/>
        <v>17404</v>
      </c>
      <c r="F169" s="8">
        <f>F170</f>
        <v>17404</v>
      </c>
      <c r="G169" s="8">
        <f>G170</f>
        <v>0</v>
      </c>
    </row>
    <row r="170" spans="1:7" ht="69.75" customHeight="1">
      <c r="A170" s="1" t="s">
        <v>22</v>
      </c>
      <c r="B170" s="1" t="s">
        <v>502</v>
      </c>
      <c r="C170" s="1" t="s">
        <v>18</v>
      </c>
      <c r="D170" s="1" t="s">
        <v>503</v>
      </c>
      <c r="E170" s="8">
        <f t="shared" si="2"/>
        <v>17404</v>
      </c>
      <c r="F170" s="8">
        <v>17404</v>
      </c>
      <c r="G170" s="8">
        <v>0</v>
      </c>
    </row>
    <row r="171" spans="1:7" ht="129.75" customHeight="1">
      <c r="A171" s="25" t="s">
        <v>923</v>
      </c>
      <c r="B171" s="3" t="s">
        <v>924</v>
      </c>
      <c r="C171" s="3"/>
      <c r="D171" s="3"/>
      <c r="E171" s="4">
        <f>F171+G171</f>
        <v>69</v>
      </c>
      <c r="F171" s="4">
        <f>F172</f>
        <v>69</v>
      </c>
      <c r="G171" s="4">
        <f>G172</f>
        <v>0</v>
      </c>
    </row>
    <row r="172" spans="1:7" ht="74.25" customHeight="1">
      <c r="A172" s="1" t="s">
        <v>105</v>
      </c>
      <c r="B172" s="1" t="s">
        <v>925</v>
      </c>
      <c r="C172" s="3"/>
      <c r="D172" s="3"/>
      <c r="E172" s="8">
        <f>F172+G172</f>
        <v>69</v>
      </c>
      <c r="F172" s="8">
        <f>F173</f>
        <v>69</v>
      </c>
      <c r="G172" s="8">
        <f>G173</f>
        <v>0</v>
      </c>
    </row>
    <row r="173" spans="1:7" ht="61.5" customHeight="1">
      <c r="A173" s="1" t="s">
        <v>22</v>
      </c>
      <c r="B173" s="1" t="s">
        <v>925</v>
      </c>
      <c r="C173" s="1" t="s">
        <v>18</v>
      </c>
      <c r="D173" s="1" t="s">
        <v>503</v>
      </c>
      <c r="E173" s="8">
        <f>F173+G173</f>
        <v>69</v>
      </c>
      <c r="F173" s="8">
        <v>69</v>
      </c>
      <c r="G173" s="8">
        <v>0</v>
      </c>
    </row>
    <row r="174" spans="1:7" ht="89.25" customHeight="1">
      <c r="A174" s="3" t="s">
        <v>504</v>
      </c>
      <c r="B174" s="3" t="s">
        <v>505</v>
      </c>
      <c r="C174" s="1"/>
      <c r="D174" s="1"/>
      <c r="E174" s="4">
        <f t="shared" si="2"/>
        <v>42</v>
      </c>
      <c r="F174" s="4">
        <f>F175</f>
        <v>42</v>
      </c>
      <c r="G174" s="4">
        <f>G175</f>
        <v>0</v>
      </c>
    </row>
    <row r="175" spans="1:7" ht="56.25" customHeight="1">
      <c r="A175" s="20" t="s">
        <v>105</v>
      </c>
      <c r="B175" s="1" t="s">
        <v>506</v>
      </c>
      <c r="C175" s="1"/>
      <c r="D175" s="1"/>
      <c r="E175" s="8">
        <f t="shared" si="2"/>
        <v>42</v>
      </c>
      <c r="F175" s="8">
        <f>F176</f>
        <v>42</v>
      </c>
      <c r="G175" s="8">
        <f>G176</f>
        <v>0</v>
      </c>
    </row>
    <row r="176" spans="1:7" ht="59.25" customHeight="1">
      <c r="A176" s="1" t="s">
        <v>22</v>
      </c>
      <c r="B176" s="1" t="s">
        <v>506</v>
      </c>
      <c r="C176" s="1" t="s">
        <v>18</v>
      </c>
      <c r="D176" s="1" t="s">
        <v>503</v>
      </c>
      <c r="E176" s="8">
        <f t="shared" si="2"/>
        <v>42</v>
      </c>
      <c r="F176" s="8">
        <v>42</v>
      </c>
      <c r="G176" s="8">
        <v>0</v>
      </c>
    </row>
    <row r="177" spans="1:7" ht="91.5" customHeight="1">
      <c r="A177" s="3" t="s">
        <v>507</v>
      </c>
      <c r="B177" s="3" t="s">
        <v>508</v>
      </c>
      <c r="C177" s="1"/>
      <c r="D177" s="1"/>
      <c r="E177" s="4">
        <f t="shared" si="2"/>
        <v>492</v>
      </c>
      <c r="F177" s="4">
        <f>F178</f>
        <v>492</v>
      </c>
      <c r="G177" s="4">
        <f>G178</f>
        <v>0</v>
      </c>
    </row>
    <row r="178" spans="1:7" ht="18.75" customHeight="1">
      <c r="A178" s="20" t="s">
        <v>122</v>
      </c>
      <c r="B178" s="1" t="s">
        <v>509</v>
      </c>
      <c r="C178" s="1"/>
      <c r="D178" s="1"/>
      <c r="E178" s="8">
        <f t="shared" si="2"/>
        <v>492</v>
      </c>
      <c r="F178" s="8">
        <f>F179</f>
        <v>492</v>
      </c>
      <c r="G178" s="8">
        <f>G179</f>
        <v>0</v>
      </c>
    </row>
    <row r="179" spans="1:7" ht="69.75" customHeight="1">
      <c r="A179" s="1" t="s">
        <v>22</v>
      </c>
      <c r="B179" s="1" t="s">
        <v>509</v>
      </c>
      <c r="C179" s="1" t="s">
        <v>18</v>
      </c>
      <c r="D179" s="1" t="s">
        <v>503</v>
      </c>
      <c r="E179" s="8">
        <f t="shared" si="2"/>
        <v>492</v>
      </c>
      <c r="F179" s="8">
        <v>492</v>
      </c>
      <c r="G179" s="8">
        <v>0</v>
      </c>
    </row>
    <row r="180" spans="1:7" ht="94.5" customHeight="1">
      <c r="A180" s="3" t="s">
        <v>510</v>
      </c>
      <c r="B180" s="3" t="s">
        <v>511</v>
      </c>
      <c r="C180" s="1"/>
      <c r="D180" s="1"/>
      <c r="E180" s="4">
        <f t="shared" si="2"/>
        <v>2</v>
      </c>
      <c r="F180" s="4">
        <f>F181</f>
        <v>2</v>
      </c>
      <c r="G180" s="4">
        <f>G181</f>
        <v>0</v>
      </c>
    </row>
    <row r="181" spans="1:7" ht="57.75" customHeight="1">
      <c r="A181" s="20" t="s">
        <v>105</v>
      </c>
      <c r="B181" s="1" t="s">
        <v>512</v>
      </c>
      <c r="C181" s="1"/>
      <c r="D181" s="1"/>
      <c r="E181" s="8">
        <f t="shared" si="2"/>
        <v>2</v>
      </c>
      <c r="F181" s="8">
        <f>F182</f>
        <v>2</v>
      </c>
      <c r="G181" s="8">
        <f>G182</f>
        <v>0</v>
      </c>
    </row>
    <row r="182" spans="1:7" ht="68.25" customHeight="1">
      <c r="A182" s="1" t="s">
        <v>22</v>
      </c>
      <c r="B182" s="1" t="s">
        <v>512</v>
      </c>
      <c r="C182" s="1" t="s">
        <v>18</v>
      </c>
      <c r="D182" s="1" t="s">
        <v>503</v>
      </c>
      <c r="E182" s="8">
        <f t="shared" si="2"/>
        <v>2</v>
      </c>
      <c r="F182" s="8">
        <v>2</v>
      </c>
      <c r="G182" s="8">
        <v>0</v>
      </c>
    </row>
    <row r="183" spans="1:7" ht="54" customHeight="1">
      <c r="A183" s="25" t="s">
        <v>513</v>
      </c>
      <c r="B183" s="3" t="s">
        <v>514</v>
      </c>
      <c r="C183" s="1"/>
      <c r="D183" s="1"/>
      <c r="E183" s="4">
        <f t="shared" si="2"/>
        <v>67072</v>
      </c>
      <c r="F183" s="4">
        <f>F184+F189</f>
        <v>67072</v>
      </c>
      <c r="G183" s="4">
        <f>G184+G189</f>
        <v>0</v>
      </c>
    </row>
    <row r="184" spans="1:7" ht="71.25" customHeight="1">
      <c r="A184" s="25" t="s">
        <v>515</v>
      </c>
      <c r="B184" s="3" t="s">
        <v>516</v>
      </c>
      <c r="C184" s="3"/>
      <c r="D184" s="3"/>
      <c r="E184" s="4">
        <f t="shared" si="2"/>
        <v>11141</v>
      </c>
      <c r="F184" s="4">
        <f>F185</f>
        <v>11141</v>
      </c>
      <c r="G184" s="4">
        <f>G185</f>
        <v>0</v>
      </c>
    </row>
    <row r="185" spans="1:7" ht="41.25" customHeight="1">
      <c r="A185" s="20" t="s">
        <v>132</v>
      </c>
      <c r="B185" s="1" t="s">
        <v>517</v>
      </c>
      <c r="C185" s="3"/>
      <c r="D185" s="3"/>
      <c r="E185" s="8">
        <f t="shared" si="2"/>
        <v>11141</v>
      </c>
      <c r="F185" s="8">
        <f>F186+F187+F188</f>
        <v>11141</v>
      </c>
      <c r="G185" s="8">
        <f>G186+G187+G188</f>
        <v>0</v>
      </c>
    </row>
    <row r="186" spans="1:7" ht="124.5" customHeight="1">
      <c r="A186" s="7" t="s">
        <v>28</v>
      </c>
      <c r="B186" s="1" t="s">
        <v>517</v>
      </c>
      <c r="C186" s="1" t="s">
        <v>16</v>
      </c>
      <c r="D186" s="1" t="s">
        <v>39</v>
      </c>
      <c r="E186" s="8">
        <f t="shared" si="2"/>
        <v>10897</v>
      </c>
      <c r="F186" s="8">
        <v>10897</v>
      </c>
      <c r="G186" s="8">
        <v>0</v>
      </c>
    </row>
    <row r="187" spans="1:7" ht="53.25" customHeight="1">
      <c r="A187" s="1" t="s">
        <v>25</v>
      </c>
      <c r="B187" s="1" t="s">
        <v>517</v>
      </c>
      <c r="C187" s="1" t="s">
        <v>17</v>
      </c>
      <c r="D187" s="1" t="s">
        <v>39</v>
      </c>
      <c r="E187" s="8">
        <f t="shared" si="2"/>
        <v>243</v>
      </c>
      <c r="F187" s="8">
        <v>243</v>
      </c>
      <c r="G187" s="8">
        <v>0</v>
      </c>
    </row>
    <row r="188" spans="1:7" ht="26.25" customHeight="1">
      <c r="A188" s="1" t="s">
        <v>23</v>
      </c>
      <c r="B188" s="1" t="s">
        <v>517</v>
      </c>
      <c r="C188" s="1" t="s">
        <v>19</v>
      </c>
      <c r="D188" s="1" t="s">
        <v>39</v>
      </c>
      <c r="E188" s="8">
        <f t="shared" si="2"/>
        <v>1</v>
      </c>
      <c r="F188" s="8">
        <v>1</v>
      </c>
      <c r="G188" s="8">
        <v>0</v>
      </c>
    </row>
    <row r="189" spans="1:7" ht="117" customHeight="1">
      <c r="A189" s="25" t="s">
        <v>912</v>
      </c>
      <c r="B189" s="3" t="s">
        <v>518</v>
      </c>
      <c r="C189" s="1"/>
      <c r="D189" s="1"/>
      <c r="E189" s="4">
        <f t="shared" si="2"/>
        <v>55931</v>
      </c>
      <c r="F189" s="4">
        <f>F190</f>
        <v>55931</v>
      </c>
      <c r="G189" s="4">
        <f>G190</f>
        <v>0</v>
      </c>
    </row>
    <row r="190" spans="1:7" ht="57" customHeight="1">
      <c r="A190" s="29" t="s">
        <v>105</v>
      </c>
      <c r="B190" s="1" t="s">
        <v>519</v>
      </c>
      <c r="C190" s="1"/>
      <c r="D190" s="1"/>
      <c r="E190" s="8">
        <f t="shared" si="2"/>
        <v>55931</v>
      </c>
      <c r="F190" s="8">
        <f>F191+F192+F193</f>
        <v>55931</v>
      </c>
      <c r="G190" s="8">
        <f>G191+G192+G193</f>
        <v>0</v>
      </c>
    </row>
    <row r="191" spans="1:7" ht="121.5" customHeight="1">
      <c r="A191" s="7" t="s">
        <v>28</v>
      </c>
      <c r="B191" s="1" t="s">
        <v>519</v>
      </c>
      <c r="C191" s="1" t="s">
        <v>16</v>
      </c>
      <c r="D191" s="1" t="s">
        <v>39</v>
      </c>
      <c r="E191" s="8">
        <f t="shared" si="2"/>
        <v>50673</v>
      </c>
      <c r="F191" s="8">
        <v>50673</v>
      </c>
      <c r="G191" s="8">
        <v>0</v>
      </c>
    </row>
    <row r="192" spans="1:7" ht="52.5" customHeight="1">
      <c r="A192" s="1" t="s">
        <v>25</v>
      </c>
      <c r="B192" s="1" t="s">
        <v>519</v>
      </c>
      <c r="C192" s="1" t="s">
        <v>17</v>
      </c>
      <c r="D192" s="1" t="s">
        <v>39</v>
      </c>
      <c r="E192" s="8">
        <f t="shared" si="2"/>
        <v>5257</v>
      </c>
      <c r="F192" s="8">
        <v>5257</v>
      </c>
      <c r="G192" s="8">
        <v>0</v>
      </c>
    </row>
    <row r="193" spans="1:7" ht="18" customHeight="1">
      <c r="A193" s="1" t="s">
        <v>23</v>
      </c>
      <c r="B193" s="1" t="s">
        <v>519</v>
      </c>
      <c r="C193" s="1" t="s">
        <v>19</v>
      </c>
      <c r="D193" s="1" t="s">
        <v>39</v>
      </c>
      <c r="E193" s="8">
        <f>F193+G193</f>
        <v>1</v>
      </c>
      <c r="F193" s="8">
        <v>1</v>
      </c>
      <c r="G193" s="1" t="s">
        <v>852</v>
      </c>
    </row>
    <row r="194" spans="1:7" ht="93" customHeight="1">
      <c r="A194" s="2" t="s">
        <v>40</v>
      </c>
      <c r="B194" s="3" t="s">
        <v>139</v>
      </c>
      <c r="C194" s="3"/>
      <c r="D194" s="3"/>
      <c r="E194" s="4">
        <f>F194+G194</f>
        <v>16350</v>
      </c>
      <c r="F194" s="4">
        <f>F195+F216+F227</f>
        <v>16350</v>
      </c>
      <c r="G194" s="4">
        <f>G195+G216+G227</f>
        <v>0</v>
      </c>
    </row>
    <row r="195" spans="1:7" ht="72" customHeight="1">
      <c r="A195" s="2" t="s">
        <v>140</v>
      </c>
      <c r="B195" s="3" t="s">
        <v>141</v>
      </c>
      <c r="C195" s="3"/>
      <c r="D195" s="3"/>
      <c r="E195" s="4">
        <f aca="true" t="shared" si="3" ref="E195:E237">F195+G195</f>
        <v>2066</v>
      </c>
      <c r="F195" s="4">
        <f>F196+F199+F205+F212+F202</f>
        <v>2066</v>
      </c>
      <c r="G195" s="4">
        <f>G196+G199+G205+G212</f>
        <v>0</v>
      </c>
    </row>
    <row r="196" spans="1:7" ht="87.75" customHeight="1">
      <c r="A196" s="2" t="s">
        <v>142</v>
      </c>
      <c r="B196" s="3" t="s">
        <v>143</v>
      </c>
      <c r="C196" s="3"/>
      <c r="D196" s="3"/>
      <c r="E196" s="4">
        <f t="shared" si="3"/>
        <v>65</v>
      </c>
      <c r="F196" s="4">
        <f>F197</f>
        <v>65</v>
      </c>
      <c r="G196" s="4">
        <f>G197</f>
        <v>0</v>
      </c>
    </row>
    <row r="197" spans="1:7" ht="21" customHeight="1">
      <c r="A197" s="21" t="s">
        <v>122</v>
      </c>
      <c r="B197" s="1" t="s">
        <v>144</v>
      </c>
      <c r="C197" s="1"/>
      <c r="D197" s="1"/>
      <c r="E197" s="8">
        <f t="shared" si="3"/>
        <v>65</v>
      </c>
      <c r="F197" s="8">
        <f>F198</f>
        <v>65</v>
      </c>
      <c r="G197" s="8">
        <f>G198</f>
        <v>0</v>
      </c>
    </row>
    <row r="198" spans="1:7" ht="55.5" customHeight="1">
      <c r="A198" s="1" t="s">
        <v>25</v>
      </c>
      <c r="B198" s="1" t="s">
        <v>144</v>
      </c>
      <c r="C198" s="1" t="s">
        <v>17</v>
      </c>
      <c r="D198" s="1" t="s">
        <v>33</v>
      </c>
      <c r="E198" s="8">
        <f t="shared" si="3"/>
        <v>65</v>
      </c>
      <c r="F198" s="8">
        <v>65</v>
      </c>
      <c r="G198" s="8">
        <v>0</v>
      </c>
    </row>
    <row r="199" spans="1:7" ht="106.5" customHeight="1">
      <c r="A199" s="3" t="s">
        <v>145</v>
      </c>
      <c r="B199" s="3" t="s">
        <v>146</v>
      </c>
      <c r="C199" s="3"/>
      <c r="D199" s="3"/>
      <c r="E199" s="4">
        <f t="shared" si="3"/>
        <v>8</v>
      </c>
      <c r="F199" s="4">
        <f>F200</f>
        <v>8</v>
      </c>
      <c r="G199" s="4">
        <f>G200</f>
        <v>0</v>
      </c>
    </row>
    <row r="200" spans="1:7" ht="24.75" customHeight="1">
      <c r="A200" s="21" t="s">
        <v>122</v>
      </c>
      <c r="B200" s="1" t="s">
        <v>147</v>
      </c>
      <c r="C200" s="1"/>
      <c r="D200" s="1"/>
      <c r="E200" s="8">
        <f t="shared" si="3"/>
        <v>8</v>
      </c>
      <c r="F200" s="8">
        <f>F201</f>
        <v>8</v>
      </c>
      <c r="G200" s="8">
        <f>G201</f>
        <v>0</v>
      </c>
    </row>
    <row r="201" spans="1:7" ht="52.5" customHeight="1">
      <c r="A201" s="1" t="s">
        <v>25</v>
      </c>
      <c r="B201" s="1" t="s">
        <v>147</v>
      </c>
      <c r="C201" s="1" t="s">
        <v>17</v>
      </c>
      <c r="D201" s="1" t="s">
        <v>33</v>
      </c>
      <c r="E201" s="8">
        <f t="shared" si="3"/>
        <v>8</v>
      </c>
      <c r="F201" s="8">
        <v>8</v>
      </c>
      <c r="G201" s="8">
        <f>G205</f>
        <v>0</v>
      </c>
    </row>
    <row r="202" spans="1:7" ht="107.25" customHeight="1">
      <c r="A202" s="3" t="s">
        <v>929</v>
      </c>
      <c r="B202" s="3" t="s">
        <v>927</v>
      </c>
      <c r="C202" s="3"/>
      <c r="D202" s="3"/>
      <c r="E202" s="4">
        <f>F202+G202</f>
        <v>10</v>
      </c>
      <c r="F202" s="4">
        <f>F203</f>
        <v>10</v>
      </c>
      <c r="G202" s="4">
        <f>G203</f>
        <v>0</v>
      </c>
    </row>
    <row r="203" spans="1:7" ht="45" customHeight="1">
      <c r="A203" s="21" t="s">
        <v>122</v>
      </c>
      <c r="B203" s="1" t="s">
        <v>928</v>
      </c>
      <c r="C203" s="1"/>
      <c r="D203" s="1"/>
      <c r="E203" s="8">
        <f>F203+G203</f>
        <v>10</v>
      </c>
      <c r="F203" s="8">
        <f>F204</f>
        <v>10</v>
      </c>
      <c r="G203" s="8">
        <f>G204</f>
        <v>0</v>
      </c>
    </row>
    <row r="204" spans="1:7" ht="53.25" customHeight="1">
      <c r="A204" s="1" t="s">
        <v>25</v>
      </c>
      <c r="B204" s="1" t="s">
        <v>928</v>
      </c>
      <c r="C204" s="1" t="s">
        <v>17</v>
      </c>
      <c r="D204" s="1" t="s">
        <v>33</v>
      </c>
      <c r="E204" s="8">
        <f>F204+G204</f>
        <v>10</v>
      </c>
      <c r="F204" s="8">
        <v>10</v>
      </c>
      <c r="G204" s="8">
        <f>G208</f>
        <v>0</v>
      </c>
    </row>
    <row r="205" spans="1:7" ht="91.5" customHeight="1">
      <c r="A205" s="3" t="s">
        <v>890</v>
      </c>
      <c r="B205" s="3" t="s">
        <v>148</v>
      </c>
      <c r="C205" s="3"/>
      <c r="D205" s="3"/>
      <c r="E205" s="4">
        <f t="shared" si="3"/>
        <v>1247</v>
      </c>
      <c r="F205" s="4">
        <f>F206+F208+F210</f>
        <v>1247</v>
      </c>
      <c r="G205" s="4">
        <f>G206+G208+G210</f>
        <v>0</v>
      </c>
    </row>
    <row r="206" spans="1:7" ht="106.5" customHeight="1">
      <c r="A206" s="21" t="s">
        <v>149</v>
      </c>
      <c r="B206" s="1" t="s">
        <v>150</v>
      </c>
      <c r="C206" s="1"/>
      <c r="D206" s="1"/>
      <c r="E206" s="8">
        <f t="shared" si="3"/>
        <v>424</v>
      </c>
      <c r="F206" s="8">
        <f>F207</f>
        <v>424</v>
      </c>
      <c r="G206" s="8">
        <f>G207</f>
        <v>0</v>
      </c>
    </row>
    <row r="207" spans="1:7" ht="48.75" customHeight="1">
      <c r="A207" s="21" t="s">
        <v>38</v>
      </c>
      <c r="B207" s="1" t="s">
        <v>150</v>
      </c>
      <c r="C207" s="1" t="s">
        <v>20</v>
      </c>
      <c r="D207" s="1" t="s">
        <v>33</v>
      </c>
      <c r="E207" s="8">
        <f t="shared" si="3"/>
        <v>424</v>
      </c>
      <c r="F207" s="8">
        <v>424</v>
      </c>
      <c r="G207" s="8">
        <v>0</v>
      </c>
    </row>
    <row r="208" spans="1:7" ht="59.25" customHeight="1">
      <c r="A208" s="21" t="s">
        <v>151</v>
      </c>
      <c r="B208" s="1" t="s">
        <v>152</v>
      </c>
      <c r="C208" s="1"/>
      <c r="D208" s="1"/>
      <c r="E208" s="8">
        <f t="shared" si="3"/>
        <v>282</v>
      </c>
      <c r="F208" s="8">
        <f>F209</f>
        <v>282</v>
      </c>
      <c r="G208" s="8">
        <f>G209</f>
        <v>0</v>
      </c>
    </row>
    <row r="209" spans="1:7" ht="42.75" customHeight="1">
      <c r="A209" s="21" t="s">
        <v>38</v>
      </c>
      <c r="B209" s="1" t="s">
        <v>152</v>
      </c>
      <c r="C209" s="1" t="s">
        <v>20</v>
      </c>
      <c r="D209" s="1" t="s">
        <v>33</v>
      </c>
      <c r="E209" s="8">
        <f t="shared" si="3"/>
        <v>282</v>
      </c>
      <c r="F209" s="8">
        <v>282</v>
      </c>
      <c r="G209" s="8">
        <v>0</v>
      </c>
    </row>
    <row r="210" spans="1:7" ht="19.5" customHeight="1">
      <c r="A210" s="21" t="s">
        <v>122</v>
      </c>
      <c r="B210" s="1" t="s">
        <v>153</v>
      </c>
      <c r="C210" s="1"/>
      <c r="D210" s="1"/>
      <c r="E210" s="8">
        <f t="shared" si="3"/>
        <v>541</v>
      </c>
      <c r="F210" s="8">
        <f>F211</f>
        <v>541</v>
      </c>
      <c r="G210" s="8">
        <f>G211</f>
        <v>0</v>
      </c>
    </row>
    <row r="211" spans="1:7" ht="52.5" customHeight="1">
      <c r="A211" s="1" t="s">
        <v>25</v>
      </c>
      <c r="B211" s="1" t="s">
        <v>153</v>
      </c>
      <c r="C211" s="1" t="s">
        <v>17</v>
      </c>
      <c r="D211" s="1" t="s">
        <v>33</v>
      </c>
      <c r="E211" s="8">
        <f t="shared" si="3"/>
        <v>541</v>
      </c>
      <c r="F211" s="8">
        <v>541</v>
      </c>
      <c r="G211" s="8">
        <v>0</v>
      </c>
    </row>
    <row r="212" spans="1:7" ht="75" customHeight="1">
      <c r="A212" s="3" t="s">
        <v>154</v>
      </c>
      <c r="B212" s="3" t="s">
        <v>155</v>
      </c>
      <c r="C212" s="3"/>
      <c r="D212" s="3"/>
      <c r="E212" s="4">
        <f t="shared" si="3"/>
        <v>736</v>
      </c>
      <c r="F212" s="4">
        <f>F213</f>
        <v>736</v>
      </c>
      <c r="G212" s="4">
        <f>G213</f>
        <v>0</v>
      </c>
    </row>
    <row r="213" spans="1:7" ht="23.25" customHeight="1">
      <c r="A213" s="21" t="s">
        <v>122</v>
      </c>
      <c r="B213" s="1" t="s">
        <v>156</v>
      </c>
      <c r="C213" s="1"/>
      <c r="D213" s="1"/>
      <c r="E213" s="8">
        <f t="shared" si="3"/>
        <v>736</v>
      </c>
      <c r="F213" s="8">
        <f>F214+F215</f>
        <v>736</v>
      </c>
      <c r="G213" s="8">
        <f>G214+G215</f>
        <v>0</v>
      </c>
    </row>
    <row r="214" spans="1:7" ht="57" customHeight="1">
      <c r="A214" s="1" t="s">
        <v>25</v>
      </c>
      <c r="B214" s="1" t="s">
        <v>156</v>
      </c>
      <c r="C214" s="1" t="s">
        <v>17</v>
      </c>
      <c r="D214" s="1" t="s">
        <v>33</v>
      </c>
      <c r="E214" s="8">
        <f t="shared" si="3"/>
        <v>11</v>
      </c>
      <c r="F214" s="8">
        <v>11</v>
      </c>
      <c r="G214" s="8">
        <v>0</v>
      </c>
    </row>
    <row r="215" spans="1:7" ht="29.25" customHeight="1">
      <c r="A215" s="1" t="s">
        <v>23</v>
      </c>
      <c r="B215" s="1" t="s">
        <v>156</v>
      </c>
      <c r="C215" s="1" t="s">
        <v>19</v>
      </c>
      <c r="D215" s="1" t="s">
        <v>59</v>
      </c>
      <c r="E215" s="8">
        <f t="shared" si="3"/>
        <v>725</v>
      </c>
      <c r="F215" s="8">
        <f>525+200</f>
        <v>725</v>
      </c>
      <c r="G215" s="8">
        <v>0</v>
      </c>
    </row>
    <row r="216" spans="1:7" ht="61.5" customHeight="1">
      <c r="A216" s="2" t="s">
        <v>157</v>
      </c>
      <c r="B216" s="3" t="s">
        <v>158</v>
      </c>
      <c r="C216" s="3"/>
      <c r="D216" s="3"/>
      <c r="E216" s="4">
        <f t="shared" si="3"/>
        <v>491</v>
      </c>
      <c r="F216" s="4">
        <f>F217+F220+F224</f>
        <v>491</v>
      </c>
      <c r="G216" s="4">
        <f>G217+G220+G224</f>
        <v>0</v>
      </c>
    </row>
    <row r="217" spans="1:7" ht="114.75" customHeight="1">
      <c r="A217" s="3" t="s">
        <v>159</v>
      </c>
      <c r="B217" s="3" t="s">
        <v>160</v>
      </c>
      <c r="C217" s="1"/>
      <c r="D217" s="1"/>
      <c r="E217" s="8">
        <f t="shared" si="3"/>
        <v>11</v>
      </c>
      <c r="F217" s="8">
        <f>F218</f>
        <v>11</v>
      </c>
      <c r="G217" s="8">
        <f>G218</f>
        <v>0</v>
      </c>
    </row>
    <row r="218" spans="1:7" ht="23.25" customHeight="1">
      <c r="A218" s="21" t="s">
        <v>122</v>
      </c>
      <c r="B218" s="1" t="s">
        <v>161</v>
      </c>
      <c r="C218" s="1"/>
      <c r="D218" s="1"/>
      <c r="E218" s="8">
        <f t="shared" si="3"/>
        <v>11</v>
      </c>
      <c r="F218" s="8">
        <f>F219</f>
        <v>11</v>
      </c>
      <c r="G218" s="8">
        <f>G219</f>
        <v>0</v>
      </c>
    </row>
    <row r="219" spans="1:7" ht="54" customHeight="1">
      <c r="A219" s="1" t="s">
        <v>25</v>
      </c>
      <c r="B219" s="1" t="s">
        <v>161</v>
      </c>
      <c r="C219" s="1" t="s">
        <v>17</v>
      </c>
      <c r="D219" s="1" t="s">
        <v>33</v>
      </c>
      <c r="E219" s="8">
        <f t="shared" si="3"/>
        <v>11</v>
      </c>
      <c r="F219" s="8">
        <v>11</v>
      </c>
      <c r="G219" s="8">
        <v>0</v>
      </c>
    </row>
    <row r="220" spans="1:7" ht="105" customHeight="1">
      <c r="A220" s="3" t="s">
        <v>162</v>
      </c>
      <c r="B220" s="3" t="s">
        <v>163</v>
      </c>
      <c r="C220" s="1"/>
      <c r="D220" s="1"/>
      <c r="E220" s="4">
        <f t="shared" si="3"/>
        <v>475</v>
      </c>
      <c r="F220" s="4">
        <f>F221</f>
        <v>475</v>
      </c>
      <c r="G220" s="4">
        <f>G221</f>
        <v>0</v>
      </c>
    </row>
    <row r="221" spans="1:7" ht="21.75" customHeight="1">
      <c r="A221" s="21" t="s">
        <v>122</v>
      </c>
      <c r="B221" s="1" t="s">
        <v>164</v>
      </c>
      <c r="C221" s="1"/>
      <c r="D221" s="1"/>
      <c r="E221" s="8">
        <f t="shared" si="3"/>
        <v>475</v>
      </c>
      <c r="F221" s="8">
        <f>F222+F223</f>
        <v>475</v>
      </c>
      <c r="G221" s="8">
        <f>G222+G223</f>
        <v>0</v>
      </c>
    </row>
    <row r="222" spans="1:7" ht="58.5" customHeight="1">
      <c r="A222" s="1" t="s">
        <v>25</v>
      </c>
      <c r="B222" s="1" t="s">
        <v>164</v>
      </c>
      <c r="C222" s="1" t="s">
        <v>17</v>
      </c>
      <c r="D222" s="1" t="s">
        <v>33</v>
      </c>
      <c r="E222" s="8">
        <f t="shared" si="3"/>
        <v>333</v>
      </c>
      <c r="F222" s="8">
        <v>333</v>
      </c>
      <c r="G222" s="8">
        <v>0</v>
      </c>
    </row>
    <row r="223" spans="1:7" ht="73.5" customHeight="1">
      <c r="A223" s="1" t="s">
        <v>22</v>
      </c>
      <c r="B223" s="1" t="s">
        <v>164</v>
      </c>
      <c r="C223" s="1" t="s">
        <v>18</v>
      </c>
      <c r="D223" s="1" t="s">
        <v>41</v>
      </c>
      <c r="E223" s="8">
        <f t="shared" si="3"/>
        <v>142</v>
      </c>
      <c r="F223" s="8">
        <v>142</v>
      </c>
      <c r="G223" s="8">
        <v>0</v>
      </c>
    </row>
    <row r="224" spans="1:7" ht="123" customHeight="1">
      <c r="A224" s="3" t="s">
        <v>165</v>
      </c>
      <c r="B224" s="3" t="s">
        <v>166</v>
      </c>
      <c r="C224" s="1"/>
      <c r="D224" s="1"/>
      <c r="E224" s="4">
        <f t="shared" si="3"/>
        <v>5</v>
      </c>
      <c r="F224" s="4">
        <f>F225</f>
        <v>5</v>
      </c>
      <c r="G224" s="4">
        <f>G225</f>
        <v>0</v>
      </c>
    </row>
    <row r="225" spans="1:7" ht="25.5" customHeight="1">
      <c r="A225" s="21" t="s">
        <v>122</v>
      </c>
      <c r="B225" s="1" t="s">
        <v>167</v>
      </c>
      <c r="C225" s="1"/>
      <c r="D225" s="1"/>
      <c r="E225" s="8">
        <f t="shared" si="3"/>
        <v>5</v>
      </c>
      <c r="F225" s="8">
        <f>F226</f>
        <v>5</v>
      </c>
      <c r="G225" s="8">
        <f>G226</f>
        <v>0</v>
      </c>
    </row>
    <row r="226" spans="1:7" ht="57.75" customHeight="1">
      <c r="A226" s="1" t="s">
        <v>25</v>
      </c>
      <c r="B226" s="1" t="s">
        <v>167</v>
      </c>
      <c r="C226" s="1" t="s">
        <v>17</v>
      </c>
      <c r="D226" s="1" t="s">
        <v>33</v>
      </c>
      <c r="E226" s="8">
        <f t="shared" si="3"/>
        <v>5</v>
      </c>
      <c r="F226" s="8">
        <v>5</v>
      </c>
      <c r="G226" s="8">
        <v>0</v>
      </c>
    </row>
    <row r="227" spans="1:7" ht="114.75" customHeight="1">
      <c r="A227" s="2" t="s">
        <v>168</v>
      </c>
      <c r="B227" s="3" t="s">
        <v>169</v>
      </c>
      <c r="C227" s="3"/>
      <c r="D227" s="3"/>
      <c r="E227" s="4">
        <f t="shared" si="3"/>
        <v>13793</v>
      </c>
      <c r="F227" s="4">
        <f>F228+F231+F235</f>
        <v>13793</v>
      </c>
      <c r="G227" s="4">
        <f>G228+G231+G235</f>
        <v>0</v>
      </c>
    </row>
    <row r="228" spans="1:7" ht="93" customHeight="1">
      <c r="A228" s="3" t="s">
        <v>170</v>
      </c>
      <c r="B228" s="3" t="s">
        <v>171</v>
      </c>
      <c r="C228" s="3"/>
      <c r="D228" s="3"/>
      <c r="E228" s="4">
        <f t="shared" si="3"/>
        <v>4898</v>
      </c>
      <c r="F228" s="4">
        <f>F229</f>
        <v>4898</v>
      </c>
      <c r="G228" s="4">
        <f>G229</f>
        <v>0</v>
      </c>
    </row>
    <row r="229" spans="1:7" ht="42" customHeight="1">
      <c r="A229" s="21" t="s">
        <v>172</v>
      </c>
      <c r="B229" s="1" t="s">
        <v>173</v>
      </c>
      <c r="C229" s="1"/>
      <c r="D229" s="1"/>
      <c r="E229" s="8">
        <f t="shared" si="3"/>
        <v>4898</v>
      </c>
      <c r="F229" s="8">
        <f>F230</f>
        <v>4898</v>
      </c>
      <c r="G229" s="8">
        <f>G230</f>
        <v>0</v>
      </c>
    </row>
    <row r="230" spans="1:7" ht="120.75" customHeight="1">
      <c r="A230" s="21" t="s">
        <v>28</v>
      </c>
      <c r="B230" s="1" t="s">
        <v>173</v>
      </c>
      <c r="C230" s="1" t="s">
        <v>16</v>
      </c>
      <c r="D230" s="1" t="s">
        <v>33</v>
      </c>
      <c r="E230" s="8">
        <f t="shared" si="3"/>
        <v>4898</v>
      </c>
      <c r="F230" s="8">
        <v>4898</v>
      </c>
      <c r="G230" s="8">
        <v>0</v>
      </c>
    </row>
    <row r="231" spans="1:7" ht="99" customHeight="1">
      <c r="A231" s="3" t="s">
        <v>174</v>
      </c>
      <c r="B231" s="3" t="s">
        <v>175</v>
      </c>
      <c r="C231" s="3"/>
      <c r="D231" s="3"/>
      <c r="E231" s="4">
        <f t="shared" si="3"/>
        <v>505</v>
      </c>
      <c r="F231" s="4">
        <f>F232</f>
        <v>505</v>
      </c>
      <c r="G231" s="4">
        <f>G232</f>
        <v>0</v>
      </c>
    </row>
    <row r="232" spans="1:7" ht="42.75" customHeight="1">
      <c r="A232" s="21" t="s">
        <v>172</v>
      </c>
      <c r="B232" s="1" t="s">
        <v>176</v>
      </c>
      <c r="C232" s="1"/>
      <c r="D232" s="1"/>
      <c r="E232" s="8">
        <f t="shared" si="3"/>
        <v>505</v>
      </c>
      <c r="F232" s="8">
        <f>F233+F234</f>
        <v>505</v>
      </c>
      <c r="G232" s="8">
        <f>G233+G234</f>
        <v>0</v>
      </c>
    </row>
    <row r="233" spans="1:7" ht="50.25" customHeight="1">
      <c r="A233" s="1" t="s">
        <v>25</v>
      </c>
      <c r="B233" s="1" t="s">
        <v>176</v>
      </c>
      <c r="C233" s="1" t="s">
        <v>17</v>
      </c>
      <c r="D233" s="1" t="s">
        <v>33</v>
      </c>
      <c r="E233" s="8">
        <f t="shared" si="3"/>
        <v>501</v>
      </c>
      <c r="F233" s="8">
        <v>501</v>
      </c>
      <c r="G233" s="8">
        <v>0</v>
      </c>
    </row>
    <row r="234" spans="1:7" ht="28.5" customHeight="1">
      <c r="A234" s="1" t="s">
        <v>23</v>
      </c>
      <c r="B234" s="1" t="s">
        <v>176</v>
      </c>
      <c r="C234" s="1" t="s">
        <v>19</v>
      </c>
      <c r="D234" s="1" t="s">
        <v>33</v>
      </c>
      <c r="E234" s="8">
        <f t="shared" si="3"/>
        <v>4</v>
      </c>
      <c r="F234" s="8">
        <v>4</v>
      </c>
      <c r="G234" s="8">
        <v>0</v>
      </c>
    </row>
    <row r="235" spans="1:7" ht="69.75" customHeight="1">
      <c r="A235" s="3" t="s">
        <v>371</v>
      </c>
      <c r="B235" s="3" t="s">
        <v>177</v>
      </c>
      <c r="C235" s="3"/>
      <c r="D235" s="3"/>
      <c r="E235" s="4">
        <f t="shared" si="3"/>
        <v>8390</v>
      </c>
      <c r="F235" s="4">
        <f>F236</f>
        <v>8390</v>
      </c>
      <c r="G235" s="4">
        <f>G236</f>
        <v>0</v>
      </c>
    </row>
    <row r="236" spans="1:7" ht="60.75" customHeight="1">
      <c r="A236" s="1" t="s">
        <v>105</v>
      </c>
      <c r="B236" s="1" t="s">
        <v>178</v>
      </c>
      <c r="C236" s="1"/>
      <c r="D236" s="1"/>
      <c r="E236" s="8">
        <f t="shared" si="3"/>
        <v>8390</v>
      </c>
      <c r="F236" s="8">
        <f>F237</f>
        <v>8390</v>
      </c>
      <c r="G236" s="8">
        <f>G237</f>
        <v>0</v>
      </c>
    </row>
    <row r="237" spans="1:7" ht="66" customHeight="1">
      <c r="A237" s="1" t="s">
        <v>22</v>
      </c>
      <c r="B237" s="1" t="s">
        <v>178</v>
      </c>
      <c r="C237" s="1" t="s">
        <v>18</v>
      </c>
      <c r="D237" s="1" t="s">
        <v>33</v>
      </c>
      <c r="E237" s="8">
        <f t="shared" si="3"/>
        <v>8390</v>
      </c>
      <c r="F237" s="8">
        <v>8390</v>
      </c>
      <c r="G237" s="8">
        <v>0</v>
      </c>
    </row>
    <row r="238" spans="1:7" ht="75.75" customHeight="1">
      <c r="A238" s="2" t="s">
        <v>42</v>
      </c>
      <c r="B238" s="3" t="s">
        <v>82</v>
      </c>
      <c r="C238" s="3"/>
      <c r="D238" s="3"/>
      <c r="E238" s="4">
        <f aca="true" t="shared" si="4" ref="E238:E246">F238+G238</f>
        <v>252654</v>
      </c>
      <c r="F238" s="4">
        <f>F239+F258+F268+F287+F291</f>
        <v>252500</v>
      </c>
      <c r="G238" s="4">
        <f>G239+G258+G268+G287+G291</f>
        <v>154</v>
      </c>
    </row>
    <row r="239" spans="1:7" ht="41.25" customHeight="1">
      <c r="A239" s="2" t="s">
        <v>83</v>
      </c>
      <c r="B239" s="3" t="s">
        <v>84</v>
      </c>
      <c r="C239" s="3"/>
      <c r="D239" s="3"/>
      <c r="E239" s="4">
        <f t="shared" si="4"/>
        <v>40949</v>
      </c>
      <c r="F239" s="4">
        <f>F240+F247+F252+F255</f>
        <v>40795</v>
      </c>
      <c r="G239" s="4">
        <f>G240+G247+G252+G255</f>
        <v>154</v>
      </c>
    </row>
    <row r="240" spans="1:7" ht="78" customHeight="1">
      <c r="A240" s="2" t="s">
        <v>884</v>
      </c>
      <c r="B240" s="3" t="s">
        <v>85</v>
      </c>
      <c r="C240" s="3"/>
      <c r="D240" s="3"/>
      <c r="E240" s="4">
        <f t="shared" si="4"/>
        <v>40418</v>
      </c>
      <c r="F240" s="4">
        <f>F241+F245</f>
        <v>40330</v>
      </c>
      <c r="G240" s="4">
        <f>G241+G245</f>
        <v>88</v>
      </c>
    </row>
    <row r="241" spans="1:7" ht="59.25" customHeight="1">
      <c r="A241" s="21" t="s">
        <v>86</v>
      </c>
      <c r="B241" s="1" t="s">
        <v>87</v>
      </c>
      <c r="C241" s="1"/>
      <c r="D241" s="1"/>
      <c r="E241" s="8">
        <f t="shared" si="4"/>
        <v>40330</v>
      </c>
      <c r="F241" s="8">
        <f>F242+F243+F244</f>
        <v>40330</v>
      </c>
      <c r="G241" s="8">
        <f>G242+G243+G244</f>
        <v>0</v>
      </c>
    </row>
    <row r="242" spans="1:7" ht="121.5" customHeight="1">
      <c r="A242" s="7" t="s">
        <v>28</v>
      </c>
      <c r="B242" s="1" t="s">
        <v>87</v>
      </c>
      <c r="C242" s="1" t="s">
        <v>16</v>
      </c>
      <c r="D242" s="1" t="s">
        <v>41</v>
      </c>
      <c r="E242" s="8">
        <f t="shared" si="4"/>
        <v>36524</v>
      </c>
      <c r="F242" s="8">
        <v>36524</v>
      </c>
      <c r="G242" s="8">
        <v>0</v>
      </c>
    </row>
    <row r="243" spans="1:7" ht="53.25" customHeight="1">
      <c r="A243" s="1" t="s">
        <v>25</v>
      </c>
      <c r="B243" s="1" t="s">
        <v>87</v>
      </c>
      <c r="C243" s="1" t="s">
        <v>17</v>
      </c>
      <c r="D243" s="1" t="s">
        <v>41</v>
      </c>
      <c r="E243" s="8">
        <f t="shared" si="4"/>
        <v>3119</v>
      </c>
      <c r="F243" s="8">
        <v>3119</v>
      </c>
      <c r="G243" s="8">
        <v>0</v>
      </c>
    </row>
    <row r="244" spans="1:7" ht="27.75" customHeight="1">
      <c r="A244" s="1" t="s">
        <v>23</v>
      </c>
      <c r="B244" s="1" t="s">
        <v>87</v>
      </c>
      <c r="C244" s="1" t="s">
        <v>19</v>
      </c>
      <c r="D244" s="1" t="s">
        <v>41</v>
      </c>
      <c r="E244" s="8">
        <f t="shared" si="4"/>
        <v>687</v>
      </c>
      <c r="F244" s="8">
        <v>687</v>
      </c>
      <c r="G244" s="8">
        <v>0</v>
      </c>
    </row>
    <row r="245" spans="1:7" ht="87.75" customHeight="1">
      <c r="A245" s="21" t="s">
        <v>88</v>
      </c>
      <c r="B245" s="1" t="s">
        <v>89</v>
      </c>
      <c r="C245" s="1"/>
      <c r="D245" s="1"/>
      <c r="E245" s="8">
        <f t="shared" si="4"/>
        <v>88</v>
      </c>
      <c r="F245" s="8">
        <f>F246</f>
        <v>0</v>
      </c>
      <c r="G245" s="8">
        <f>G246</f>
        <v>88</v>
      </c>
    </row>
    <row r="246" spans="1:7" ht="51.75" customHeight="1">
      <c r="A246" s="1" t="s">
        <v>25</v>
      </c>
      <c r="B246" s="1" t="s">
        <v>89</v>
      </c>
      <c r="C246" s="1" t="s">
        <v>17</v>
      </c>
      <c r="D246" s="1" t="s">
        <v>41</v>
      </c>
      <c r="E246" s="8">
        <f t="shared" si="4"/>
        <v>88</v>
      </c>
      <c r="F246" s="8">
        <v>0</v>
      </c>
      <c r="G246" s="8">
        <v>88</v>
      </c>
    </row>
    <row r="247" spans="1:7" ht="70.5" customHeight="1">
      <c r="A247" s="2" t="s">
        <v>882</v>
      </c>
      <c r="B247" s="3" t="s">
        <v>91</v>
      </c>
      <c r="C247" s="3"/>
      <c r="D247" s="3"/>
      <c r="E247" s="4">
        <f aca="true" t="shared" si="5" ref="E247:E280">F247+G247</f>
        <v>450</v>
      </c>
      <c r="F247" s="4">
        <f>F250+F248</f>
        <v>450</v>
      </c>
      <c r="G247" s="4">
        <f>G250</f>
        <v>0</v>
      </c>
    </row>
    <row r="248" spans="1:7" ht="61.5" customHeight="1">
      <c r="A248" s="21" t="s">
        <v>86</v>
      </c>
      <c r="B248" s="1" t="s">
        <v>897</v>
      </c>
      <c r="C248" s="1"/>
      <c r="D248" s="1"/>
      <c r="E248" s="8">
        <f>F248+G248</f>
        <v>320</v>
      </c>
      <c r="F248" s="8">
        <f>F249</f>
        <v>320</v>
      </c>
      <c r="G248" s="8">
        <f>G249</f>
        <v>0</v>
      </c>
    </row>
    <row r="249" spans="1:7" ht="51" customHeight="1">
      <c r="A249" s="1" t="s">
        <v>25</v>
      </c>
      <c r="B249" s="1" t="s">
        <v>897</v>
      </c>
      <c r="C249" s="1" t="s">
        <v>17</v>
      </c>
      <c r="D249" s="1" t="s">
        <v>41</v>
      </c>
      <c r="E249" s="8">
        <f>F249+G249</f>
        <v>320</v>
      </c>
      <c r="F249" s="8">
        <v>320</v>
      </c>
      <c r="G249" s="8">
        <v>0</v>
      </c>
    </row>
    <row r="250" spans="1:7" ht="27.75" customHeight="1">
      <c r="A250" s="1" t="s">
        <v>92</v>
      </c>
      <c r="B250" s="1" t="s">
        <v>93</v>
      </c>
      <c r="C250" s="1"/>
      <c r="D250" s="1"/>
      <c r="E250" s="8">
        <f t="shared" si="5"/>
        <v>130</v>
      </c>
      <c r="F250" s="8">
        <f>F251</f>
        <v>130</v>
      </c>
      <c r="G250" s="8">
        <f>G251</f>
        <v>0</v>
      </c>
    </row>
    <row r="251" spans="1:7" ht="54" customHeight="1">
      <c r="A251" s="1" t="s">
        <v>25</v>
      </c>
      <c r="B251" s="1" t="s">
        <v>93</v>
      </c>
      <c r="C251" s="1" t="s">
        <v>17</v>
      </c>
      <c r="D251" s="1" t="s">
        <v>41</v>
      </c>
      <c r="E251" s="8">
        <f t="shared" si="5"/>
        <v>130</v>
      </c>
      <c r="F251" s="8">
        <v>130</v>
      </c>
      <c r="G251" s="8">
        <v>0</v>
      </c>
    </row>
    <row r="252" spans="1:7" ht="157.5" customHeight="1">
      <c r="A252" s="2" t="s">
        <v>900</v>
      </c>
      <c r="B252" s="3" t="s">
        <v>95</v>
      </c>
      <c r="C252" s="3"/>
      <c r="D252" s="3"/>
      <c r="E252" s="4">
        <f t="shared" si="5"/>
        <v>15</v>
      </c>
      <c r="F252" s="4">
        <f>F253</f>
        <v>15</v>
      </c>
      <c r="G252" s="4">
        <f>G253</f>
        <v>0</v>
      </c>
    </row>
    <row r="253" spans="1:7" ht="79.5" customHeight="1">
      <c r="A253" s="21" t="s">
        <v>96</v>
      </c>
      <c r="B253" s="1" t="s">
        <v>97</v>
      </c>
      <c r="C253" s="1"/>
      <c r="D253" s="1"/>
      <c r="E253" s="8">
        <f t="shared" si="5"/>
        <v>15</v>
      </c>
      <c r="F253" s="8">
        <f>F254</f>
        <v>15</v>
      </c>
      <c r="G253" s="8">
        <f>G254</f>
        <v>0</v>
      </c>
    </row>
    <row r="254" spans="1:7" ht="44.25" customHeight="1">
      <c r="A254" s="20" t="s">
        <v>38</v>
      </c>
      <c r="B254" s="1" t="s">
        <v>97</v>
      </c>
      <c r="C254" s="1" t="s">
        <v>20</v>
      </c>
      <c r="D254" s="1" t="s">
        <v>41</v>
      </c>
      <c r="E254" s="8">
        <f t="shared" si="5"/>
        <v>15</v>
      </c>
      <c r="F254" s="8">
        <v>15</v>
      </c>
      <c r="G254" s="8">
        <v>0</v>
      </c>
    </row>
    <row r="255" spans="1:7" ht="104.25" customHeight="1">
      <c r="A255" s="2" t="s">
        <v>98</v>
      </c>
      <c r="B255" s="3" t="s">
        <v>99</v>
      </c>
      <c r="C255" s="3"/>
      <c r="D255" s="3"/>
      <c r="E255" s="4">
        <f t="shared" si="5"/>
        <v>66</v>
      </c>
      <c r="F255" s="4">
        <f>F256</f>
        <v>0</v>
      </c>
      <c r="G255" s="4">
        <f>G256</f>
        <v>66</v>
      </c>
    </row>
    <row r="256" spans="1:7" ht="111.75" customHeight="1">
      <c r="A256" s="21" t="s">
        <v>100</v>
      </c>
      <c r="B256" s="1" t="s">
        <v>101</v>
      </c>
      <c r="C256" s="1"/>
      <c r="D256" s="1"/>
      <c r="E256" s="8">
        <f t="shared" si="5"/>
        <v>66</v>
      </c>
      <c r="F256" s="8">
        <f>F257</f>
        <v>0</v>
      </c>
      <c r="G256" s="8">
        <f>G257</f>
        <v>66</v>
      </c>
    </row>
    <row r="257" spans="1:7" ht="53.25" customHeight="1">
      <c r="A257" s="1" t="s">
        <v>25</v>
      </c>
      <c r="B257" s="1" t="s">
        <v>101</v>
      </c>
      <c r="C257" s="1" t="s">
        <v>17</v>
      </c>
      <c r="D257" s="1" t="s">
        <v>41</v>
      </c>
      <c r="E257" s="8">
        <f t="shared" si="5"/>
        <v>66</v>
      </c>
      <c r="F257" s="8">
        <v>0</v>
      </c>
      <c r="G257" s="8">
        <v>66</v>
      </c>
    </row>
    <row r="258" spans="1:7" ht="45.75" customHeight="1">
      <c r="A258" s="2" t="s">
        <v>102</v>
      </c>
      <c r="B258" s="3" t="s">
        <v>103</v>
      </c>
      <c r="C258" s="3"/>
      <c r="D258" s="3"/>
      <c r="E258" s="4">
        <f t="shared" si="5"/>
        <v>28333</v>
      </c>
      <c r="F258" s="4">
        <f>F259+F265</f>
        <v>28333</v>
      </c>
      <c r="G258" s="4">
        <f>G259+G265</f>
        <v>0</v>
      </c>
    </row>
    <row r="259" spans="1:7" ht="81.75" customHeight="1">
      <c r="A259" s="23" t="s">
        <v>883</v>
      </c>
      <c r="B259" s="3" t="s">
        <v>104</v>
      </c>
      <c r="C259" s="3"/>
      <c r="D259" s="3"/>
      <c r="E259" s="4">
        <f t="shared" si="5"/>
        <v>28330</v>
      </c>
      <c r="F259" s="4">
        <f>F260</f>
        <v>28330</v>
      </c>
      <c r="G259" s="4">
        <f>G260</f>
        <v>0</v>
      </c>
    </row>
    <row r="260" spans="1:7" ht="52.5" customHeight="1">
      <c r="A260" s="21" t="s">
        <v>105</v>
      </c>
      <c r="B260" s="1" t="s">
        <v>106</v>
      </c>
      <c r="C260" s="1"/>
      <c r="D260" s="1"/>
      <c r="E260" s="8">
        <f t="shared" si="5"/>
        <v>28330</v>
      </c>
      <c r="F260" s="8">
        <f>F261+F262+F263+F264</f>
        <v>28330</v>
      </c>
      <c r="G260" s="8">
        <f>G261+G262+G263+G264</f>
        <v>0</v>
      </c>
    </row>
    <row r="261" spans="1:7" ht="118.5" customHeight="1">
      <c r="A261" s="7" t="s">
        <v>28</v>
      </c>
      <c r="B261" s="1" t="s">
        <v>106</v>
      </c>
      <c r="C261" s="1" t="s">
        <v>16</v>
      </c>
      <c r="D261" s="1" t="s">
        <v>41</v>
      </c>
      <c r="E261" s="8">
        <f t="shared" si="5"/>
        <v>13952</v>
      </c>
      <c r="F261" s="8">
        <v>13952</v>
      </c>
      <c r="G261" s="8">
        <v>0</v>
      </c>
    </row>
    <row r="262" spans="1:7" ht="57.75" customHeight="1">
      <c r="A262" s="1" t="s">
        <v>25</v>
      </c>
      <c r="B262" s="1" t="s">
        <v>106</v>
      </c>
      <c r="C262" s="1" t="s">
        <v>17</v>
      </c>
      <c r="D262" s="1" t="s">
        <v>41</v>
      </c>
      <c r="E262" s="8">
        <f t="shared" si="5"/>
        <v>1601</v>
      </c>
      <c r="F262" s="8">
        <v>1601</v>
      </c>
      <c r="G262" s="8">
        <v>0</v>
      </c>
    </row>
    <row r="263" spans="1:7" ht="80.25" customHeight="1">
      <c r="A263" s="1" t="s">
        <v>22</v>
      </c>
      <c r="B263" s="1" t="s">
        <v>106</v>
      </c>
      <c r="C263" s="1" t="s">
        <v>18</v>
      </c>
      <c r="D263" s="1" t="s">
        <v>41</v>
      </c>
      <c r="E263" s="8">
        <f t="shared" si="5"/>
        <v>12547</v>
      </c>
      <c r="F263" s="8">
        <v>12547</v>
      </c>
      <c r="G263" s="8">
        <v>0</v>
      </c>
    </row>
    <row r="264" spans="1:7" ht="27.75" customHeight="1">
      <c r="A264" s="1" t="s">
        <v>23</v>
      </c>
      <c r="B264" s="1" t="s">
        <v>106</v>
      </c>
      <c r="C264" s="1" t="s">
        <v>19</v>
      </c>
      <c r="D264" s="1" t="s">
        <v>41</v>
      </c>
      <c r="E264" s="8">
        <f t="shared" si="5"/>
        <v>230</v>
      </c>
      <c r="F264" s="8">
        <v>230</v>
      </c>
      <c r="G264" s="8">
        <v>0</v>
      </c>
    </row>
    <row r="265" spans="1:7" ht="150.75" customHeight="1">
      <c r="A265" s="23" t="s">
        <v>900</v>
      </c>
      <c r="B265" s="3" t="s">
        <v>107</v>
      </c>
      <c r="C265" s="3"/>
      <c r="D265" s="3"/>
      <c r="E265" s="4">
        <f t="shared" si="5"/>
        <v>3</v>
      </c>
      <c r="F265" s="4">
        <f>F266</f>
        <v>3</v>
      </c>
      <c r="G265" s="4">
        <f>G266</f>
        <v>0</v>
      </c>
    </row>
    <row r="266" spans="1:7" ht="74.25" customHeight="1">
      <c r="A266" s="21" t="s">
        <v>96</v>
      </c>
      <c r="B266" s="1" t="s">
        <v>108</v>
      </c>
      <c r="C266" s="1"/>
      <c r="D266" s="1"/>
      <c r="E266" s="8">
        <f t="shared" si="5"/>
        <v>3</v>
      </c>
      <c r="F266" s="8">
        <f>F267</f>
        <v>3</v>
      </c>
      <c r="G266" s="8">
        <f>G267</f>
        <v>0</v>
      </c>
    </row>
    <row r="267" spans="1:7" ht="45" customHeight="1">
      <c r="A267" s="20" t="s">
        <v>38</v>
      </c>
      <c r="B267" s="1" t="s">
        <v>108</v>
      </c>
      <c r="C267" s="1" t="s">
        <v>20</v>
      </c>
      <c r="D267" s="1" t="s">
        <v>41</v>
      </c>
      <c r="E267" s="8">
        <f t="shared" si="5"/>
        <v>3</v>
      </c>
      <c r="F267" s="8">
        <v>3</v>
      </c>
      <c r="G267" s="8">
        <v>0</v>
      </c>
    </row>
    <row r="268" spans="1:7" ht="48" customHeight="1">
      <c r="A268" s="2" t="s">
        <v>109</v>
      </c>
      <c r="B268" s="3" t="s">
        <v>110</v>
      </c>
      <c r="C268" s="3"/>
      <c r="D268" s="3"/>
      <c r="E268" s="4">
        <f t="shared" si="5"/>
        <v>122860</v>
      </c>
      <c r="F268" s="4">
        <f>F269+F275+F278+F281+F284</f>
        <v>122860</v>
      </c>
      <c r="G268" s="4">
        <f>G269+G275+G278+G281+G284</f>
        <v>0</v>
      </c>
    </row>
    <row r="269" spans="1:7" ht="102.75" customHeight="1">
      <c r="A269" s="23" t="s">
        <v>111</v>
      </c>
      <c r="B269" s="3" t="s">
        <v>112</v>
      </c>
      <c r="C269" s="3"/>
      <c r="D269" s="3"/>
      <c r="E269" s="4">
        <f t="shared" si="5"/>
        <v>121528</v>
      </c>
      <c r="F269" s="4">
        <f>F270</f>
        <v>121528</v>
      </c>
      <c r="G269" s="4">
        <f>G270</f>
        <v>0</v>
      </c>
    </row>
    <row r="270" spans="1:7" ht="49.5" customHeight="1">
      <c r="A270" s="21" t="s">
        <v>105</v>
      </c>
      <c r="B270" s="1" t="s">
        <v>113</v>
      </c>
      <c r="C270" s="1"/>
      <c r="D270" s="1"/>
      <c r="E270" s="8">
        <f t="shared" si="5"/>
        <v>121528</v>
      </c>
      <c r="F270" s="8">
        <f>F271+F272+F273+F274</f>
        <v>121528</v>
      </c>
      <c r="G270" s="8">
        <f>G271+G272+G273+G274</f>
        <v>0</v>
      </c>
    </row>
    <row r="271" spans="1:7" ht="114" customHeight="1">
      <c r="A271" s="7" t="s">
        <v>28</v>
      </c>
      <c r="B271" s="1" t="s">
        <v>113</v>
      </c>
      <c r="C271" s="1" t="s">
        <v>16</v>
      </c>
      <c r="D271" s="1" t="s">
        <v>41</v>
      </c>
      <c r="E271" s="8">
        <f t="shared" si="5"/>
        <v>26305</v>
      </c>
      <c r="F271" s="8">
        <v>26305</v>
      </c>
      <c r="G271" s="8">
        <v>0</v>
      </c>
    </row>
    <row r="272" spans="1:7" ht="51.75" customHeight="1">
      <c r="A272" s="1" t="s">
        <v>25</v>
      </c>
      <c r="B272" s="1" t="s">
        <v>113</v>
      </c>
      <c r="C272" s="1" t="s">
        <v>17</v>
      </c>
      <c r="D272" s="1" t="s">
        <v>41</v>
      </c>
      <c r="E272" s="8">
        <f t="shared" si="5"/>
        <v>6650</v>
      </c>
      <c r="F272" s="8">
        <v>6650</v>
      </c>
      <c r="G272" s="8">
        <v>0</v>
      </c>
    </row>
    <row r="273" spans="1:7" ht="66.75" customHeight="1">
      <c r="A273" s="1" t="s">
        <v>22</v>
      </c>
      <c r="B273" s="1" t="s">
        <v>113</v>
      </c>
      <c r="C273" s="1" t="s">
        <v>18</v>
      </c>
      <c r="D273" s="1" t="s">
        <v>41</v>
      </c>
      <c r="E273" s="8">
        <f t="shared" si="5"/>
        <v>86990</v>
      </c>
      <c r="F273" s="8">
        <v>86990</v>
      </c>
      <c r="G273" s="8">
        <v>0</v>
      </c>
    </row>
    <row r="274" spans="1:7" ht="27" customHeight="1">
      <c r="A274" s="1" t="s">
        <v>23</v>
      </c>
      <c r="B274" s="1" t="s">
        <v>113</v>
      </c>
      <c r="C274" s="1" t="s">
        <v>19</v>
      </c>
      <c r="D274" s="1" t="s">
        <v>41</v>
      </c>
      <c r="E274" s="8">
        <f t="shared" si="5"/>
        <v>1583</v>
      </c>
      <c r="F274" s="8">
        <v>1583</v>
      </c>
      <c r="G274" s="8">
        <v>0</v>
      </c>
    </row>
    <row r="275" spans="1:7" ht="84.75" customHeight="1">
      <c r="A275" s="2" t="s">
        <v>114</v>
      </c>
      <c r="B275" s="3" t="s">
        <v>115</v>
      </c>
      <c r="C275" s="3"/>
      <c r="D275" s="3"/>
      <c r="E275" s="4">
        <f t="shared" si="5"/>
        <v>600</v>
      </c>
      <c r="F275" s="4">
        <f>F276</f>
        <v>600</v>
      </c>
      <c r="G275" s="4">
        <f>G276</f>
        <v>0</v>
      </c>
    </row>
    <row r="276" spans="1:7" ht="27" customHeight="1">
      <c r="A276" s="21" t="s">
        <v>116</v>
      </c>
      <c r="B276" s="1" t="s">
        <v>117</v>
      </c>
      <c r="C276" s="1"/>
      <c r="D276" s="1"/>
      <c r="E276" s="8">
        <f t="shared" si="5"/>
        <v>600</v>
      </c>
      <c r="F276" s="8">
        <f>F277</f>
        <v>600</v>
      </c>
      <c r="G276" s="8">
        <f>G277</f>
        <v>0</v>
      </c>
    </row>
    <row r="277" spans="1:7" ht="58.5" customHeight="1">
      <c r="A277" s="1" t="s">
        <v>26</v>
      </c>
      <c r="B277" s="1" t="s">
        <v>117</v>
      </c>
      <c r="C277" s="1" t="s">
        <v>21</v>
      </c>
      <c r="D277" s="1" t="s">
        <v>41</v>
      </c>
      <c r="E277" s="8">
        <f t="shared" si="5"/>
        <v>600</v>
      </c>
      <c r="F277" s="8">
        <v>600</v>
      </c>
      <c r="G277" s="8">
        <v>0</v>
      </c>
    </row>
    <row r="278" spans="1:7" ht="64.5" customHeight="1">
      <c r="A278" s="2" t="s">
        <v>90</v>
      </c>
      <c r="B278" s="3" t="s">
        <v>118</v>
      </c>
      <c r="C278" s="3"/>
      <c r="D278" s="3"/>
      <c r="E278" s="4">
        <f t="shared" si="5"/>
        <v>150</v>
      </c>
      <c r="F278" s="4">
        <f>F279</f>
        <v>150</v>
      </c>
      <c r="G278" s="4">
        <f>G279</f>
        <v>0</v>
      </c>
    </row>
    <row r="279" spans="1:7" ht="53.25" customHeight="1">
      <c r="A279" s="21" t="s">
        <v>105</v>
      </c>
      <c r="B279" s="1" t="s">
        <v>898</v>
      </c>
      <c r="C279" s="1"/>
      <c r="D279" s="1"/>
      <c r="E279" s="8">
        <f t="shared" si="5"/>
        <v>150</v>
      </c>
      <c r="F279" s="8">
        <f>F280</f>
        <v>150</v>
      </c>
      <c r="G279" s="8">
        <f>G280</f>
        <v>0</v>
      </c>
    </row>
    <row r="280" spans="1:7" ht="54.75" customHeight="1">
      <c r="A280" s="1" t="s">
        <v>25</v>
      </c>
      <c r="B280" s="1" t="s">
        <v>898</v>
      </c>
      <c r="C280" s="1" t="s">
        <v>17</v>
      </c>
      <c r="D280" s="1" t="s">
        <v>41</v>
      </c>
      <c r="E280" s="8">
        <f t="shared" si="5"/>
        <v>150</v>
      </c>
      <c r="F280" s="8">
        <v>150</v>
      </c>
      <c r="G280" s="8">
        <v>0</v>
      </c>
    </row>
    <row r="281" spans="1:7" ht="153" customHeight="1">
      <c r="A281" s="23" t="s">
        <v>900</v>
      </c>
      <c r="B281" s="3" t="s">
        <v>119</v>
      </c>
      <c r="C281" s="3"/>
      <c r="D281" s="3"/>
      <c r="E281" s="4">
        <f aca="true" t="shared" si="6" ref="E281:E306">F281+G281</f>
        <v>49</v>
      </c>
      <c r="F281" s="4">
        <f>F282</f>
        <v>49</v>
      </c>
      <c r="G281" s="4">
        <f>G282</f>
        <v>0</v>
      </c>
    </row>
    <row r="282" spans="1:7" ht="79.5" customHeight="1">
      <c r="A282" s="21" t="s">
        <v>96</v>
      </c>
      <c r="B282" s="1" t="s">
        <v>120</v>
      </c>
      <c r="C282" s="1"/>
      <c r="D282" s="1"/>
      <c r="E282" s="8">
        <f t="shared" si="6"/>
        <v>49</v>
      </c>
      <c r="F282" s="8">
        <f>F283</f>
        <v>49</v>
      </c>
      <c r="G282" s="8">
        <f>G283</f>
        <v>0</v>
      </c>
    </row>
    <row r="283" spans="1:7" ht="37.5" customHeight="1">
      <c r="A283" s="20" t="s">
        <v>38</v>
      </c>
      <c r="B283" s="1" t="s">
        <v>120</v>
      </c>
      <c r="C283" s="1" t="s">
        <v>20</v>
      </c>
      <c r="D283" s="1" t="s">
        <v>41</v>
      </c>
      <c r="E283" s="8">
        <f t="shared" si="6"/>
        <v>49</v>
      </c>
      <c r="F283" s="8">
        <v>49</v>
      </c>
      <c r="G283" s="8">
        <v>0</v>
      </c>
    </row>
    <row r="284" spans="1:7" ht="148.5" customHeight="1">
      <c r="A284" s="23" t="s">
        <v>885</v>
      </c>
      <c r="B284" s="3" t="s">
        <v>121</v>
      </c>
      <c r="C284" s="3"/>
      <c r="D284" s="3"/>
      <c r="E284" s="4">
        <f t="shared" si="6"/>
        <v>533</v>
      </c>
      <c r="F284" s="4">
        <f>F285</f>
        <v>533</v>
      </c>
      <c r="G284" s="4">
        <f>G285</f>
        <v>0</v>
      </c>
    </row>
    <row r="285" spans="1:7" ht="24" customHeight="1">
      <c r="A285" s="21" t="s">
        <v>122</v>
      </c>
      <c r="B285" s="1" t="s">
        <v>123</v>
      </c>
      <c r="C285" s="1"/>
      <c r="D285" s="1"/>
      <c r="E285" s="8">
        <f t="shared" si="6"/>
        <v>533</v>
      </c>
      <c r="F285" s="8">
        <f>F286</f>
        <v>533</v>
      </c>
      <c r="G285" s="8">
        <f>G286</f>
        <v>0</v>
      </c>
    </row>
    <row r="286" spans="1:7" ht="54.75" customHeight="1">
      <c r="A286" s="1" t="s">
        <v>22</v>
      </c>
      <c r="B286" s="1" t="s">
        <v>123</v>
      </c>
      <c r="C286" s="1" t="s">
        <v>18</v>
      </c>
      <c r="D286" s="1" t="s">
        <v>41</v>
      </c>
      <c r="E286" s="8">
        <f t="shared" si="6"/>
        <v>533</v>
      </c>
      <c r="F286" s="8">
        <v>533</v>
      </c>
      <c r="G286" s="8">
        <v>0</v>
      </c>
    </row>
    <row r="287" spans="1:7" ht="53.25" customHeight="1">
      <c r="A287" s="2" t="s">
        <v>124</v>
      </c>
      <c r="B287" s="3" t="s">
        <v>125</v>
      </c>
      <c r="C287" s="3"/>
      <c r="D287" s="3"/>
      <c r="E287" s="4">
        <f t="shared" si="6"/>
        <v>24401</v>
      </c>
      <c r="F287" s="4">
        <f aca="true" t="shared" si="7" ref="F287:G289">F288</f>
        <v>24401</v>
      </c>
      <c r="G287" s="4">
        <f t="shared" si="7"/>
        <v>0</v>
      </c>
    </row>
    <row r="288" spans="1:7" ht="66.75" customHeight="1">
      <c r="A288" s="3" t="s">
        <v>886</v>
      </c>
      <c r="B288" s="3" t="s">
        <v>126</v>
      </c>
      <c r="C288" s="3"/>
      <c r="D288" s="3"/>
      <c r="E288" s="4">
        <f t="shared" si="6"/>
        <v>24401</v>
      </c>
      <c r="F288" s="4">
        <f t="shared" si="7"/>
        <v>24401</v>
      </c>
      <c r="G288" s="4">
        <f t="shared" si="7"/>
        <v>0</v>
      </c>
    </row>
    <row r="289" spans="1:7" ht="58.5" customHeight="1">
      <c r="A289" s="1" t="s">
        <v>105</v>
      </c>
      <c r="B289" s="1" t="s">
        <v>127</v>
      </c>
      <c r="C289" s="1"/>
      <c r="D289" s="1"/>
      <c r="E289" s="8">
        <f t="shared" si="6"/>
        <v>24401</v>
      </c>
      <c r="F289" s="8">
        <f t="shared" si="7"/>
        <v>24401</v>
      </c>
      <c r="G289" s="8">
        <f t="shared" si="7"/>
        <v>0</v>
      </c>
    </row>
    <row r="290" spans="1:7" ht="81" customHeight="1">
      <c r="A290" s="1" t="s">
        <v>22</v>
      </c>
      <c r="B290" s="1" t="s">
        <v>127</v>
      </c>
      <c r="C290" s="1" t="s">
        <v>18</v>
      </c>
      <c r="D290" s="1" t="s">
        <v>41</v>
      </c>
      <c r="E290" s="8">
        <f t="shared" si="6"/>
        <v>24401</v>
      </c>
      <c r="F290" s="8">
        <v>24401</v>
      </c>
      <c r="G290" s="8">
        <v>0</v>
      </c>
    </row>
    <row r="291" spans="1:7" ht="59.25" customHeight="1">
      <c r="A291" s="34" t="s">
        <v>128</v>
      </c>
      <c r="B291" s="3" t="s">
        <v>129</v>
      </c>
      <c r="C291" s="3"/>
      <c r="D291" s="3"/>
      <c r="E291" s="4">
        <f t="shared" si="6"/>
        <v>36111</v>
      </c>
      <c r="F291" s="4">
        <f>F292+F297+F302</f>
        <v>36111</v>
      </c>
      <c r="G291" s="4">
        <f>G292+G297+G302</f>
        <v>0</v>
      </c>
    </row>
    <row r="292" spans="1:7" ht="91.5" customHeight="1">
      <c r="A292" s="2" t="s">
        <v>130</v>
      </c>
      <c r="B292" s="3" t="s">
        <v>131</v>
      </c>
      <c r="C292" s="3"/>
      <c r="D292" s="3"/>
      <c r="E292" s="4">
        <f t="shared" si="6"/>
        <v>6006</v>
      </c>
      <c r="F292" s="4">
        <f>F293</f>
        <v>6006</v>
      </c>
      <c r="G292" s="4">
        <f>G293</f>
        <v>0</v>
      </c>
    </row>
    <row r="293" spans="1:7" ht="48.75" customHeight="1">
      <c r="A293" s="7" t="s">
        <v>132</v>
      </c>
      <c r="B293" s="1" t="s">
        <v>133</v>
      </c>
      <c r="C293" s="1"/>
      <c r="D293" s="1"/>
      <c r="E293" s="8">
        <f t="shared" si="6"/>
        <v>6006</v>
      </c>
      <c r="F293" s="8">
        <f>F294+F295+F296</f>
        <v>6006</v>
      </c>
      <c r="G293" s="8">
        <f>G294+G295+G296</f>
        <v>0</v>
      </c>
    </row>
    <row r="294" spans="1:7" ht="121.5" customHeight="1">
      <c r="A294" s="7" t="s">
        <v>28</v>
      </c>
      <c r="B294" s="1" t="s">
        <v>133</v>
      </c>
      <c r="C294" s="1" t="s">
        <v>16</v>
      </c>
      <c r="D294" s="1" t="s">
        <v>43</v>
      </c>
      <c r="E294" s="8">
        <f t="shared" si="6"/>
        <v>5908</v>
      </c>
      <c r="F294" s="8">
        <v>5908</v>
      </c>
      <c r="G294" s="8">
        <v>0</v>
      </c>
    </row>
    <row r="295" spans="1:7" ht="54" customHeight="1">
      <c r="A295" s="1" t="s">
        <v>25</v>
      </c>
      <c r="B295" s="1" t="s">
        <v>133</v>
      </c>
      <c r="C295" s="1" t="s">
        <v>17</v>
      </c>
      <c r="D295" s="1" t="s">
        <v>43</v>
      </c>
      <c r="E295" s="8">
        <f t="shared" si="6"/>
        <v>56</v>
      </c>
      <c r="F295" s="8">
        <v>56</v>
      </c>
      <c r="G295" s="8">
        <v>0</v>
      </c>
    </row>
    <row r="296" spans="1:7" ht="26.25" customHeight="1">
      <c r="A296" s="1" t="s">
        <v>23</v>
      </c>
      <c r="B296" s="1" t="s">
        <v>133</v>
      </c>
      <c r="C296" s="1" t="s">
        <v>19</v>
      </c>
      <c r="D296" s="1" t="s">
        <v>43</v>
      </c>
      <c r="E296" s="8">
        <f t="shared" si="6"/>
        <v>42</v>
      </c>
      <c r="F296" s="8">
        <v>42</v>
      </c>
      <c r="G296" s="8">
        <v>0</v>
      </c>
    </row>
    <row r="297" spans="1:7" ht="58.5" customHeight="1">
      <c r="A297" s="2" t="s">
        <v>90</v>
      </c>
      <c r="B297" s="3" t="s">
        <v>134</v>
      </c>
      <c r="C297" s="3"/>
      <c r="D297" s="3"/>
      <c r="E297" s="4">
        <f t="shared" si="6"/>
        <v>200</v>
      </c>
      <c r="F297" s="4">
        <f>F300+F298</f>
        <v>200</v>
      </c>
      <c r="G297" s="4">
        <f>G300</f>
        <v>0</v>
      </c>
    </row>
    <row r="298" spans="1:7" ht="54.75" customHeight="1">
      <c r="A298" s="21" t="s">
        <v>105</v>
      </c>
      <c r="B298" s="1" t="s">
        <v>899</v>
      </c>
      <c r="C298" s="1"/>
      <c r="D298" s="1"/>
      <c r="E298" s="8">
        <f>F298+G298</f>
        <v>120</v>
      </c>
      <c r="F298" s="8">
        <f>F299</f>
        <v>120</v>
      </c>
      <c r="G298" s="8">
        <f>G299</f>
        <v>0</v>
      </c>
    </row>
    <row r="299" spans="1:7" ht="52.5" customHeight="1">
      <c r="A299" s="1" t="s">
        <v>25</v>
      </c>
      <c r="B299" s="1" t="s">
        <v>899</v>
      </c>
      <c r="C299" s="1" t="s">
        <v>17</v>
      </c>
      <c r="D299" s="1" t="s">
        <v>43</v>
      </c>
      <c r="E299" s="8">
        <f>F299+G299</f>
        <v>120</v>
      </c>
      <c r="F299" s="8">
        <v>120</v>
      </c>
      <c r="G299" s="8">
        <v>0</v>
      </c>
    </row>
    <row r="300" spans="1:7" ht="21.75" customHeight="1">
      <c r="A300" s="1" t="s">
        <v>92</v>
      </c>
      <c r="B300" s="1" t="s">
        <v>135</v>
      </c>
      <c r="C300" s="1"/>
      <c r="D300" s="1"/>
      <c r="E300" s="8">
        <f t="shared" si="6"/>
        <v>80</v>
      </c>
      <c r="F300" s="8">
        <f>F301</f>
        <v>80</v>
      </c>
      <c r="G300" s="8">
        <f>G301</f>
        <v>0</v>
      </c>
    </row>
    <row r="301" spans="1:7" ht="55.5" customHeight="1">
      <c r="A301" s="1" t="s">
        <v>25</v>
      </c>
      <c r="B301" s="1" t="s">
        <v>135</v>
      </c>
      <c r="C301" s="1" t="s">
        <v>17</v>
      </c>
      <c r="D301" s="1" t="s">
        <v>43</v>
      </c>
      <c r="E301" s="8">
        <f t="shared" si="6"/>
        <v>80</v>
      </c>
      <c r="F301" s="8">
        <v>80</v>
      </c>
      <c r="G301" s="8">
        <v>0</v>
      </c>
    </row>
    <row r="302" spans="1:7" ht="130.5" customHeight="1">
      <c r="A302" s="23" t="s">
        <v>136</v>
      </c>
      <c r="B302" s="3" t="s">
        <v>137</v>
      </c>
      <c r="C302" s="3"/>
      <c r="D302" s="3"/>
      <c r="E302" s="4">
        <f t="shared" si="6"/>
        <v>29905</v>
      </c>
      <c r="F302" s="4">
        <f>F303</f>
        <v>29905</v>
      </c>
      <c r="G302" s="4">
        <f>G303</f>
        <v>0</v>
      </c>
    </row>
    <row r="303" spans="1:7" ht="60.75" customHeight="1">
      <c r="A303" s="21" t="s">
        <v>105</v>
      </c>
      <c r="B303" s="1" t="s">
        <v>138</v>
      </c>
      <c r="C303" s="1"/>
      <c r="D303" s="1"/>
      <c r="E303" s="8">
        <f t="shared" si="6"/>
        <v>29905</v>
      </c>
      <c r="F303" s="8">
        <f>F304+F305+F306</f>
        <v>29905</v>
      </c>
      <c r="G303" s="8">
        <f>G304+G305+G306</f>
        <v>0</v>
      </c>
    </row>
    <row r="304" spans="1:7" ht="120" customHeight="1">
      <c r="A304" s="7" t="s">
        <v>28</v>
      </c>
      <c r="B304" s="1" t="s">
        <v>138</v>
      </c>
      <c r="C304" s="1" t="s">
        <v>16</v>
      </c>
      <c r="D304" s="1" t="s">
        <v>43</v>
      </c>
      <c r="E304" s="8">
        <f t="shared" si="6"/>
        <v>28922</v>
      </c>
      <c r="F304" s="8">
        <v>28922</v>
      </c>
      <c r="G304" s="8">
        <v>0</v>
      </c>
    </row>
    <row r="305" spans="1:7" ht="48.75" customHeight="1">
      <c r="A305" s="1" t="s">
        <v>25</v>
      </c>
      <c r="B305" s="1" t="s">
        <v>138</v>
      </c>
      <c r="C305" s="1" t="s">
        <v>17</v>
      </c>
      <c r="D305" s="1" t="s">
        <v>43</v>
      </c>
      <c r="E305" s="8">
        <f t="shared" si="6"/>
        <v>980</v>
      </c>
      <c r="F305" s="8">
        <v>980</v>
      </c>
      <c r="G305" s="9">
        <v>0</v>
      </c>
    </row>
    <row r="306" spans="1:7" ht="20.25" customHeight="1">
      <c r="A306" s="1" t="s">
        <v>23</v>
      </c>
      <c r="B306" s="1" t="s">
        <v>138</v>
      </c>
      <c r="C306" s="1" t="s">
        <v>19</v>
      </c>
      <c r="D306" s="1" t="s">
        <v>43</v>
      </c>
      <c r="E306" s="8">
        <f t="shared" si="6"/>
        <v>3</v>
      </c>
      <c r="F306" s="8">
        <v>3</v>
      </c>
      <c r="G306" s="8">
        <v>0</v>
      </c>
    </row>
    <row r="307" spans="1:7" ht="73.5" customHeight="1">
      <c r="A307" s="2" t="s">
        <v>24</v>
      </c>
      <c r="B307" s="3" t="s">
        <v>520</v>
      </c>
      <c r="C307" s="3"/>
      <c r="D307" s="3"/>
      <c r="E307" s="4">
        <f aca="true" t="shared" si="8" ref="E307:E318">F307+G307</f>
        <v>65030</v>
      </c>
      <c r="F307" s="4">
        <f>F308+F314</f>
        <v>27973</v>
      </c>
      <c r="G307" s="4">
        <f>G308+G314</f>
        <v>37057</v>
      </c>
    </row>
    <row r="308" spans="1:7" ht="85.5" customHeight="1">
      <c r="A308" s="2" t="s">
        <v>77</v>
      </c>
      <c r="B308" s="3" t="s">
        <v>521</v>
      </c>
      <c r="C308" s="3"/>
      <c r="D308" s="3"/>
      <c r="E308" s="4">
        <f t="shared" si="8"/>
        <v>28224</v>
      </c>
      <c r="F308" s="4">
        <f>F309</f>
        <v>20408</v>
      </c>
      <c r="G308" s="4">
        <f>G309</f>
        <v>7816</v>
      </c>
    </row>
    <row r="309" spans="1:7" ht="105.75" customHeight="1">
      <c r="A309" s="2" t="s">
        <v>522</v>
      </c>
      <c r="B309" s="3" t="s">
        <v>523</v>
      </c>
      <c r="C309" s="1"/>
      <c r="D309" s="3"/>
      <c r="E309" s="4">
        <f t="shared" si="8"/>
        <v>28224</v>
      </c>
      <c r="F309" s="4">
        <f>F310+F312</f>
        <v>20408</v>
      </c>
      <c r="G309" s="4">
        <f>G310+G312</f>
        <v>7816</v>
      </c>
    </row>
    <row r="310" spans="1:7" ht="57.75" customHeight="1">
      <c r="A310" s="1" t="s">
        <v>524</v>
      </c>
      <c r="B310" s="1" t="s">
        <v>525</v>
      </c>
      <c r="C310" s="3"/>
      <c r="D310" s="1"/>
      <c r="E310" s="8">
        <f t="shared" si="8"/>
        <v>20408</v>
      </c>
      <c r="F310" s="8">
        <f>F311</f>
        <v>20408</v>
      </c>
      <c r="G310" s="8">
        <f>G311</f>
        <v>0</v>
      </c>
    </row>
    <row r="311" spans="1:7" ht="54" customHeight="1">
      <c r="A311" s="1" t="s">
        <v>26</v>
      </c>
      <c r="B311" s="1" t="s">
        <v>525</v>
      </c>
      <c r="C311" s="1" t="s">
        <v>21</v>
      </c>
      <c r="D311" s="1" t="s">
        <v>4</v>
      </c>
      <c r="E311" s="8">
        <f t="shared" si="8"/>
        <v>20408</v>
      </c>
      <c r="F311" s="8">
        <v>20408</v>
      </c>
      <c r="G311" s="8">
        <v>0</v>
      </c>
    </row>
    <row r="312" spans="1:7" ht="64.5" customHeight="1">
      <c r="A312" s="1" t="s">
        <v>524</v>
      </c>
      <c r="B312" s="1" t="s">
        <v>526</v>
      </c>
      <c r="C312" s="3"/>
      <c r="D312" s="1"/>
      <c r="E312" s="8">
        <f t="shared" si="8"/>
        <v>7816</v>
      </c>
      <c r="F312" s="8">
        <f>F313</f>
        <v>0</v>
      </c>
      <c r="G312" s="8">
        <f>G313</f>
        <v>7816</v>
      </c>
    </row>
    <row r="313" spans="1:7" ht="60" customHeight="1">
      <c r="A313" s="1" t="s">
        <v>26</v>
      </c>
      <c r="B313" s="1" t="s">
        <v>526</v>
      </c>
      <c r="C313" s="1" t="s">
        <v>21</v>
      </c>
      <c r="D313" s="1" t="s">
        <v>4</v>
      </c>
      <c r="E313" s="8">
        <f t="shared" si="8"/>
        <v>7816</v>
      </c>
      <c r="F313" s="8">
        <v>0</v>
      </c>
      <c r="G313" s="8">
        <f>7816</f>
        <v>7816</v>
      </c>
    </row>
    <row r="314" spans="1:7" ht="68.25" customHeight="1">
      <c r="A314" s="2" t="s">
        <v>527</v>
      </c>
      <c r="B314" s="3" t="s">
        <v>528</v>
      </c>
      <c r="C314" s="1"/>
      <c r="D314" s="1"/>
      <c r="E314" s="4">
        <f t="shared" si="8"/>
        <v>36806</v>
      </c>
      <c r="F314" s="4">
        <f>F315+F320+F325</f>
        <v>7565</v>
      </c>
      <c r="G314" s="4">
        <f>G315+G320+G325</f>
        <v>29241</v>
      </c>
    </row>
    <row r="315" spans="1:7" ht="183.75" customHeight="1">
      <c r="A315" s="2" t="s">
        <v>529</v>
      </c>
      <c r="B315" s="3" t="s">
        <v>530</v>
      </c>
      <c r="C315" s="1"/>
      <c r="D315" s="1"/>
      <c r="E315" s="4">
        <f t="shared" si="8"/>
        <v>26210</v>
      </c>
      <c r="F315" s="4">
        <f>F316+F319</f>
        <v>0</v>
      </c>
      <c r="G315" s="4">
        <f>G316+G319</f>
        <v>26210</v>
      </c>
    </row>
    <row r="316" spans="1:7" ht="103.5" customHeight="1">
      <c r="A316" s="7" t="s">
        <v>531</v>
      </c>
      <c r="B316" s="1" t="s">
        <v>532</v>
      </c>
      <c r="C316" s="1"/>
      <c r="D316" s="1"/>
      <c r="E316" s="8">
        <f t="shared" si="8"/>
        <v>5330</v>
      </c>
      <c r="F316" s="8">
        <f>F317</f>
        <v>0</v>
      </c>
      <c r="G316" s="8">
        <f>G317</f>
        <v>5330</v>
      </c>
    </row>
    <row r="317" spans="1:7" ht="59.25" customHeight="1">
      <c r="A317" s="1" t="s">
        <v>26</v>
      </c>
      <c r="B317" s="1" t="s">
        <v>532</v>
      </c>
      <c r="C317" s="1" t="s">
        <v>21</v>
      </c>
      <c r="D317" s="7">
        <v>1004</v>
      </c>
      <c r="E317" s="8">
        <f t="shared" si="8"/>
        <v>5330</v>
      </c>
      <c r="F317" s="8">
        <v>0</v>
      </c>
      <c r="G317" s="8">
        <v>5330</v>
      </c>
    </row>
    <row r="318" spans="1:7" ht="99" customHeight="1">
      <c r="A318" s="7" t="s">
        <v>531</v>
      </c>
      <c r="B318" s="1" t="s">
        <v>533</v>
      </c>
      <c r="C318" s="1"/>
      <c r="D318" s="1"/>
      <c r="E318" s="8">
        <f t="shared" si="8"/>
        <v>20880</v>
      </c>
      <c r="F318" s="8">
        <f>F319</f>
        <v>0</v>
      </c>
      <c r="G318" s="8">
        <f>G319</f>
        <v>20880</v>
      </c>
    </row>
    <row r="319" spans="1:7" ht="57" customHeight="1">
      <c r="A319" s="1" t="s">
        <v>26</v>
      </c>
      <c r="B319" s="1" t="s">
        <v>533</v>
      </c>
      <c r="C319" s="1" t="s">
        <v>21</v>
      </c>
      <c r="D319" s="1" t="s">
        <v>8</v>
      </c>
      <c r="E319" s="8">
        <f aca="true" t="shared" si="9" ref="E319:E328">F319+G319</f>
        <v>20880</v>
      </c>
      <c r="F319" s="8">
        <v>0</v>
      </c>
      <c r="G319" s="8">
        <f>20880</f>
        <v>20880</v>
      </c>
    </row>
    <row r="320" spans="1:7" ht="92.25" customHeight="1">
      <c r="A320" s="2" t="s">
        <v>534</v>
      </c>
      <c r="B320" s="3" t="s">
        <v>535</v>
      </c>
      <c r="C320" s="1"/>
      <c r="D320" s="1"/>
      <c r="E320" s="4">
        <f t="shared" si="9"/>
        <v>6324</v>
      </c>
      <c r="F320" s="4">
        <f>F321+F323</f>
        <v>3293</v>
      </c>
      <c r="G320" s="4">
        <f>G321+G323</f>
        <v>3031</v>
      </c>
    </row>
    <row r="321" spans="1:7" ht="48" customHeight="1">
      <c r="A321" s="20" t="s">
        <v>536</v>
      </c>
      <c r="B321" s="1" t="s">
        <v>537</v>
      </c>
      <c r="C321" s="1"/>
      <c r="D321" s="1"/>
      <c r="E321" s="8">
        <f t="shared" si="9"/>
        <v>3293</v>
      </c>
      <c r="F321" s="8">
        <f>F322</f>
        <v>3293</v>
      </c>
      <c r="G321" s="8">
        <f>G322</f>
        <v>0</v>
      </c>
    </row>
    <row r="322" spans="1:7" ht="42" customHeight="1">
      <c r="A322" s="20" t="s">
        <v>38</v>
      </c>
      <c r="B322" s="1" t="s">
        <v>537</v>
      </c>
      <c r="C322" s="1" t="s">
        <v>20</v>
      </c>
      <c r="D322" s="1" t="s">
        <v>11</v>
      </c>
      <c r="E322" s="8">
        <f t="shared" si="9"/>
        <v>3293</v>
      </c>
      <c r="F322" s="8">
        <v>3293</v>
      </c>
      <c r="G322" s="8">
        <v>0</v>
      </c>
    </row>
    <row r="323" spans="1:255" ht="89.25" customHeight="1">
      <c r="A323" s="7" t="s">
        <v>878</v>
      </c>
      <c r="B323" s="1" t="s">
        <v>538</v>
      </c>
      <c r="C323" s="1"/>
      <c r="D323" s="1"/>
      <c r="E323" s="8">
        <f t="shared" si="9"/>
        <v>3031</v>
      </c>
      <c r="F323" s="8">
        <f>F324</f>
        <v>0</v>
      </c>
      <c r="G323" s="8">
        <f>G324</f>
        <v>3031</v>
      </c>
      <c r="H323" s="5"/>
      <c r="I323" s="5"/>
      <c r="J323" s="5"/>
      <c r="K323" s="5"/>
      <c r="L323" s="5"/>
      <c r="M323" s="5"/>
      <c r="N323" s="5"/>
      <c r="O323" s="5"/>
      <c r="P323" s="5"/>
      <c r="Q323" s="5"/>
      <c r="R323" s="5"/>
      <c r="S323" s="5"/>
      <c r="T323" s="5"/>
      <c r="U323" s="5"/>
      <c r="V323" s="5"/>
      <c r="W323" s="5"/>
      <c r="X323" s="5"/>
      <c r="Y323" s="5"/>
      <c r="Z323" s="5"/>
      <c r="AA323" s="5"/>
      <c r="AB323" s="5"/>
      <c r="AC323" s="5"/>
      <c r="AD323" s="5"/>
      <c r="AE323" s="5"/>
      <c r="AF323" s="5"/>
      <c r="AG323" s="5"/>
      <c r="AH323" s="5"/>
      <c r="AI323" s="5"/>
      <c r="AJ323" s="5"/>
      <c r="AK323" s="5"/>
      <c r="AL323" s="5"/>
      <c r="AM323" s="5"/>
      <c r="AN323" s="5"/>
      <c r="AO323" s="5"/>
      <c r="AP323" s="5"/>
      <c r="AQ323" s="5"/>
      <c r="AR323" s="5"/>
      <c r="AS323" s="5"/>
      <c r="AT323" s="5"/>
      <c r="AU323" s="5"/>
      <c r="AV323" s="5"/>
      <c r="AW323" s="5"/>
      <c r="AX323" s="5"/>
      <c r="AY323" s="5"/>
      <c r="AZ323" s="5"/>
      <c r="BA323" s="5"/>
      <c r="BB323" s="5"/>
      <c r="BC323" s="5"/>
      <c r="BD323" s="5"/>
      <c r="BE323" s="5"/>
      <c r="BF323" s="5"/>
      <c r="BG323" s="5"/>
      <c r="BH323" s="5"/>
      <c r="BI323" s="5"/>
      <c r="BJ323" s="5"/>
      <c r="BK323" s="5"/>
      <c r="BL323" s="5"/>
      <c r="BM323" s="5"/>
      <c r="BN323" s="5"/>
      <c r="BO323" s="5"/>
      <c r="BP323" s="5"/>
      <c r="BQ323" s="5"/>
      <c r="BR323" s="5"/>
      <c r="BS323" s="5"/>
      <c r="BT323" s="5"/>
      <c r="BU323" s="5"/>
      <c r="BV323" s="5"/>
      <c r="BW323" s="5"/>
      <c r="BX323" s="5"/>
      <c r="BY323" s="5"/>
      <c r="BZ323" s="5"/>
      <c r="CA323" s="5"/>
      <c r="CB323" s="5"/>
      <c r="CC323" s="5"/>
      <c r="CD323" s="5"/>
      <c r="CE323" s="5"/>
      <c r="CF323" s="5"/>
      <c r="CG323" s="5"/>
      <c r="CH323" s="5"/>
      <c r="CI323" s="5"/>
      <c r="CJ323" s="5"/>
      <c r="CK323" s="5"/>
      <c r="CL323" s="5"/>
      <c r="CM323" s="5"/>
      <c r="CN323" s="5"/>
      <c r="CO323" s="5"/>
      <c r="CP323" s="5"/>
      <c r="CQ323" s="5"/>
      <c r="CR323" s="5"/>
      <c r="CS323" s="5"/>
      <c r="CT323" s="5"/>
      <c r="CU323" s="5"/>
      <c r="CV323" s="5"/>
      <c r="CW323" s="5"/>
      <c r="CX323" s="5"/>
      <c r="CY323" s="5"/>
      <c r="CZ323" s="5"/>
      <c r="DA323" s="5"/>
      <c r="DB323" s="5"/>
      <c r="DC323" s="5"/>
      <c r="DD323" s="5"/>
      <c r="DE323" s="5"/>
      <c r="DF323" s="5"/>
      <c r="DG323" s="5"/>
      <c r="DH323" s="5"/>
      <c r="DI323" s="5"/>
      <c r="DJ323" s="5"/>
      <c r="DK323" s="5"/>
      <c r="DL323" s="5"/>
      <c r="DM323" s="5"/>
      <c r="DN323" s="5"/>
      <c r="DO323" s="5"/>
      <c r="DP323" s="5"/>
      <c r="DQ323" s="5"/>
      <c r="DR323" s="5"/>
      <c r="DS323" s="5"/>
      <c r="DT323" s="5"/>
      <c r="DU323" s="5"/>
      <c r="DV323" s="5"/>
      <c r="DW323" s="5"/>
      <c r="DX323" s="5"/>
      <c r="DY323" s="5"/>
      <c r="DZ323" s="5"/>
      <c r="EA323" s="5"/>
      <c r="EB323" s="5"/>
      <c r="EC323" s="5"/>
      <c r="ED323" s="5"/>
      <c r="EE323" s="5"/>
      <c r="EF323" s="5"/>
      <c r="EG323" s="5"/>
      <c r="EH323" s="5"/>
      <c r="EI323" s="5"/>
      <c r="EJ323" s="5"/>
      <c r="EK323" s="5"/>
      <c r="EL323" s="5"/>
      <c r="EM323" s="5"/>
      <c r="EN323" s="5"/>
      <c r="EO323" s="5"/>
      <c r="EP323" s="5"/>
      <c r="EQ323" s="5"/>
      <c r="ER323" s="5"/>
      <c r="ES323" s="5"/>
      <c r="ET323" s="5"/>
      <c r="EU323" s="5"/>
      <c r="EV323" s="5"/>
      <c r="EW323" s="5"/>
      <c r="EX323" s="5"/>
      <c r="EY323" s="5"/>
      <c r="EZ323" s="5"/>
      <c r="FA323" s="5"/>
      <c r="FB323" s="5"/>
      <c r="FC323" s="5"/>
      <c r="FD323" s="5"/>
      <c r="FE323" s="5"/>
      <c r="FF323" s="5"/>
      <c r="FG323" s="5"/>
      <c r="FH323" s="5"/>
      <c r="FI323" s="5"/>
      <c r="FJ323" s="5"/>
      <c r="FK323" s="5"/>
      <c r="FL323" s="5"/>
      <c r="FM323" s="5"/>
      <c r="FN323" s="5"/>
      <c r="FO323" s="5"/>
      <c r="FP323" s="5"/>
      <c r="FQ323" s="5"/>
      <c r="FR323" s="5"/>
      <c r="FS323" s="5"/>
      <c r="FT323" s="5"/>
      <c r="FU323" s="5"/>
      <c r="FV323" s="5"/>
      <c r="FW323" s="5"/>
      <c r="FX323" s="5"/>
      <c r="FY323" s="5"/>
      <c r="FZ323" s="5"/>
      <c r="GA323" s="5"/>
      <c r="GB323" s="5"/>
      <c r="GC323" s="5"/>
      <c r="GD323" s="5"/>
      <c r="GE323" s="5"/>
      <c r="GF323" s="5"/>
      <c r="GG323" s="5"/>
      <c r="GH323" s="5"/>
      <c r="GI323" s="5"/>
      <c r="GJ323" s="5"/>
      <c r="GK323" s="5"/>
      <c r="GL323" s="5"/>
      <c r="GM323" s="5"/>
      <c r="GN323" s="5"/>
      <c r="GO323" s="5"/>
      <c r="GP323" s="5"/>
      <c r="GQ323" s="5"/>
      <c r="GR323" s="5"/>
      <c r="GS323" s="5"/>
      <c r="GT323" s="5"/>
      <c r="GU323" s="5"/>
      <c r="GV323" s="5"/>
      <c r="GW323" s="5"/>
      <c r="GX323" s="5"/>
      <c r="GY323" s="5"/>
      <c r="GZ323" s="5"/>
      <c r="HA323" s="5"/>
      <c r="HB323" s="5"/>
      <c r="HC323" s="5"/>
      <c r="HD323" s="5"/>
      <c r="HE323" s="5"/>
      <c r="HF323" s="5"/>
      <c r="HG323" s="5"/>
      <c r="HH323" s="5"/>
      <c r="HI323" s="5"/>
      <c r="HJ323" s="5"/>
      <c r="HK323" s="5"/>
      <c r="HL323" s="5"/>
      <c r="HM323" s="5"/>
      <c r="HN323" s="5"/>
      <c r="HO323" s="5"/>
      <c r="HP323" s="5"/>
      <c r="HQ323" s="5"/>
      <c r="HR323" s="5"/>
      <c r="HS323" s="5"/>
      <c r="HT323" s="5"/>
      <c r="HU323" s="5"/>
      <c r="HV323" s="5"/>
      <c r="HW323" s="5"/>
      <c r="HX323" s="5"/>
      <c r="HY323" s="5"/>
      <c r="HZ323" s="5"/>
      <c r="IA323" s="5"/>
      <c r="IB323" s="5"/>
      <c r="IC323" s="5"/>
      <c r="ID323" s="5"/>
      <c r="IE323" s="5"/>
      <c r="IF323" s="5"/>
      <c r="IG323" s="5"/>
      <c r="IH323" s="5"/>
      <c r="II323" s="5"/>
      <c r="IJ323" s="5"/>
      <c r="IK323" s="5"/>
      <c r="IL323" s="5"/>
      <c r="IM323" s="5"/>
      <c r="IN323" s="5"/>
      <c r="IO323" s="5"/>
      <c r="IP323" s="5"/>
      <c r="IQ323" s="5"/>
      <c r="IR323" s="5"/>
      <c r="IS323" s="5"/>
      <c r="IT323" s="5"/>
      <c r="IU323" s="5"/>
    </row>
    <row r="324" spans="1:255" ht="43.5" customHeight="1">
      <c r="A324" s="20" t="s">
        <v>38</v>
      </c>
      <c r="B324" s="1" t="s">
        <v>538</v>
      </c>
      <c r="C324" s="1" t="s">
        <v>20</v>
      </c>
      <c r="D324" s="1" t="s">
        <v>11</v>
      </c>
      <c r="E324" s="8">
        <f t="shared" si="9"/>
        <v>3031</v>
      </c>
      <c r="F324" s="8">
        <v>0</v>
      </c>
      <c r="G324" s="8">
        <v>3031</v>
      </c>
      <c r="H324" s="11"/>
      <c r="I324" s="11"/>
      <c r="J324" s="11"/>
      <c r="K324" s="11"/>
      <c r="L324" s="11"/>
      <c r="M324" s="11"/>
      <c r="N324" s="11"/>
      <c r="O324" s="11"/>
      <c r="P324" s="11"/>
      <c r="Q324" s="11"/>
      <c r="R324" s="11"/>
      <c r="S324" s="11"/>
      <c r="T324" s="11"/>
      <c r="U324" s="11"/>
      <c r="V324" s="11"/>
      <c r="W324" s="11"/>
      <c r="X324" s="11"/>
      <c r="Y324" s="11"/>
      <c r="Z324" s="11"/>
      <c r="AA324" s="11"/>
      <c r="AB324" s="11"/>
      <c r="AC324" s="11"/>
      <c r="AD324" s="11"/>
      <c r="AE324" s="11"/>
      <c r="AF324" s="11"/>
      <c r="AG324" s="11"/>
      <c r="AH324" s="11"/>
      <c r="AI324" s="11"/>
      <c r="AJ324" s="11"/>
      <c r="AK324" s="11"/>
      <c r="AL324" s="11"/>
      <c r="AM324" s="11"/>
      <c r="AN324" s="11"/>
      <c r="AO324" s="11"/>
      <c r="AP324" s="11"/>
      <c r="AQ324" s="11"/>
      <c r="AR324" s="11"/>
      <c r="AS324" s="11"/>
      <c r="AT324" s="11"/>
      <c r="AU324" s="11"/>
      <c r="AV324" s="11"/>
      <c r="AW324" s="11"/>
      <c r="AX324" s="11"/>
      <c r="AY324" s="11"/>
      <c r="AZ324" s="11"/>
      <c r="BA324" s="11"/>
      <c r="BB324" s="11"/>
      <c r="BC324" s="11"/>
      <c r="BD324" s="11"/>
      <c r="BE324" s="11"/>
      <c r="BF324" s="11"/>
      <c r="BG324" s="11"/>
      <c r="BH324" s="11"/>
      <c r="BI324" s="11"/>
      <c r="BJ324" s="11"/>
      <c r="BK324" s="11"/>
      <c r="BL324" s="11"/>
      <c r="BM324" s="11"/>
      <c r="BN324" s="11"/>
      <c r="BO324" s="11"/>
      <c r="BP324" s="11"/>
      <c r="BQ324" s="11"/>
      <c r="BR324" s="11"/>
      <c r="BS324" s="11"/>
      <c r="BT324" s="11"/>
      <c r="BU324" s="11"/>
      <c r="BV324" s="11"/>
      <c r="BW324" s="11"/>
      <c r="BX324" s="11"/>
      <c r="BY324" s="11"/>
      <c r="BZ324" s="11"/>
      <c r="CA324" s="11"/>
      <c r="CB324" s="11"/>
      <c r="CC324" s="11"/>
      <c r="CD324" s="11"/>
      <c r="CE324" s="11"/>
      <c r="CF324" s="11"/>
      <c r="CG324" s="11"/>
      <c r="CH324" s="11"/>
      <c r="CI324" s="11"/>
      <c r="CJ324" s="11"/>
      <c r="CK324" s="11"/>
      <c r="CL324" s="11"/>
      <c r="CM324" s="11"/>
      <c r="CN324" s="11"/>
      <c r="CO324" s="11"/>
      <c r="CP324" s="11"/>
      <c r="CQ324" s="11"/>
      <c r="CR324" s="11"/>
      <c r="CS324" s="11"/>
      <c r="CT324" s="11"/>
      <c r="CU324" s="11"/>
      <c r="CV324" s="11"/>
      <c r="CW324" s="11"/>
      <c r="CX324" s="11"/>
      <c r="CY324" s="11"/>
      <c r="CZ324" s="11"/>
      <c r="DA324" s="11"/>
      <c r="DB324" s="11"/>
      <c r="DC324" s="11"/>
      <c r="DD324" s="11"/>
      <c r="DE324" s="11"/>
      <c r="DF324" s="11"/>
      <c r="DG324" s="11"/>
      <c r="DH324" s="11"/>
      <c r="DI324" s="11"/>
      <c r="DJ324" s="11"/>
      <c r="DK324" s="11"/>
      <c r="DL324" s="11"/>
      <c r="DM324" s="11"/>
      <c r="DN324" s="11"/>
      <c r="DO324" s="11"/>
      <c r="DP324" s="11"/>
      <c r="DQ324" s="11"/>
      <c r="DR324" s="11"/>
      <c r="DS324" s="11"/>
      <c r="DT324" s="11"/>
      <c r="DU324" s="11"/>
      <c r="DV324" s="11"/>
      <c r="DW324" s="11"/>
      <c r="DX324" s="11"/>
      <c r="DY324" s="11"/>
      <c r="DZ324" s="11"/>
      <c r="EA324" s="11"/>
      <c r="EB324" s="11"/>
      <c r="EC324" s="11"/>
      <c r="ED324" s="11"/>
      <c r="EE324" s="11"/>
      <c r="EF324" s="11"/>
      <c r="EG324" s="11"/>
      <c r="EH324" s="11"/>
      <c r="EI324" s="11"/>
      <c r="EJ324" s="11"/>
      <c r="EK324" s="11"/>
      <c r="EL324" s="11"/>
      <c r="EM324" s="11"/>
      <c r="EN324" s="11"/>
      <c r="EO324" s="11"/>
      <c r="EP324" s="11"/>
      <c r="EQ324" s="11"/>
      <c r="ER324" s="11"/>
      <c r="ES324" s="11"/>
      <c r="ET324" s="11"/>
      <c r="EU324" s="11"/>
      <c r="EV324" s="11"/>
      <c r="EW324" s="11"/>
      <c r="EX324" s="11"/>
      <c r="EY324" s="11"/>
      <c r="EZ324" s="11"/>
      <c r="FA324" s="11"/>
      <c r="FB324" s="11"/>
      <c r="FC324" s="11"/>
      <c r="FD324" s="11"/>
      <c r="FE324" s="11"/>
      <c r="FF324" s="11"/>
      <c r="FG324" s="11"/>
      <c r="FH324" s="11"/>
      <c r="FI324" s="11"/>
      <c r="FJ324" s="11"/>
      <c r="FK324" s="11"/>
      <c r="FL324" s="11"/>
      <c r="FM324" s="11"/>
      <c r="FN324" s="11"/>
      <c r="FO324" s="11"/>
      <c r="FP324" s="11"/>
      <c r="FQ324" s="11"/>
      <c r="FR324" s="11"/>
      <c r="FS324" s="11"/>
      <c r="FT324" s="11"/>
      <c r="FU324" s="11"/>
      <c r="FV324" s="11"/>
      <c r="FW324" s="11"/>
      <c r="FX324" s="11"/>
      <c r="FY324" s="11"/>
      <c r="FZ324" s="11"/>
      <c r="GA324" s="11"/>
      <c r="GB324" s="11"/>
      <c r="GC324" s="11"/>
      <c r="GD324" s="11"/>
      <c r="GE324" s="11"/>
      <c r="GF324" s="11"/>
      <c r="GG324" s="11"/>
      <c r="GH324" s="11"/>
      <c r="GI324" s="11"/>
      <c r="GJ324" s="11"/>
      <c r="GK324" s="11"/>
      <c r="GL324" s="11"/>
      <c r="GM324" s="11"/>
      <c r="GN324" s="11"/>
      <c r="GO324" s="11"/>
      <c r="GP324" s="11"/>
      <c r="GQ324" s="11"/>
      <c r="GR324" s="11"/>
      <c r="GS324" s="11"/>
      <c r="GT324" s="11"/>
      <c r="GU324" s="11"/>
      <c r="GV324" s="11"/>
      <c r="GW324" s="11"/>
      <c r="GX324" s="11"/>
      <c r="GY324" s="11"/>
      <c r="GZ324" s="11"/>
      <c r="HA324" s="11"/>
      <c r="HB324" s="11"/>
      <c r="HC324" s="11"/>
      <c r="HD324" s="11"/>
      <c r="HE324" s="11"/>
      <c r="HF324" s="11"/>
      <c r="HG324" s="11"/>
      <c r="HH324" s="11"/>
      <c r="HI324" s="11"/>
      <c r="HJ324" s="11"/>
      <c r="HK324" s="11"/>
      <c r="HL324" s="11"/>
      <c r="HM324" s="11"/>
      <c r="HN324" s="11"/>
      <c r="HO324" s="11"/>
      <c r="HP324" s="11"/>
      <c r="HQ324" s="11"/>
      <c r="HR324" s="11"/>
      <c r="HS324" s="11"/>
      <c r="HT324" s="11"/>
      <c r="HU324" s="11"/>
      <c r="HV324" s="11"/>
      <c r="HW324" s="11"/>
      <c r="HX324" s="11"/>
      <c r="HY324" s="11"/>
      <c r="HZ324" s="11"/>
      <c r="IA324" s="11"/>
      <c r="IB324" s="11"/>
      <c r="IC324" s="11"/>
      <c r="ID324" s="11"/>
      <c r="IE324" s="11"/>
      <c r="IF324" s="11"/>
      <c r="IG324" s="11"/>
      <c r="IH324" s="11"/>
      <c r="II324" s="11"/>
      <c r="IJ324" s="11"/>
      <c r="IK324" s="11"/>
      <c r="IL324" s="11"/>
      <c r="IM324" s="11"/>
      <c r="IN324" s="11"/>
      <c r="IO324" s="11"/>
      <c r="IP324" s="11"/>
      <c r="IQ324" s="11"/>
      <c r="IR324" s="11"/>
      <c r="IS324" s="11"/>
      <c r="IT324" s="11"/>
      <c r="IU324" s="11"/>
    </row>
    <row r="325" spans="1:255" ht="137.25" customHeight="1">
      <c r="A325" s="2" t="s">
        <v>539</v>
      </c>
      <c r="B325" s="3" t="s">
        <v>540</v>
      </c>
      <c r="C325" s="1"/>
      <c r="D325" s="1"/>
      <c r="E325" s="4">
        <f t="shared" si="9"/>
        <v>4272</v>
      </c>
      <c r="F325" s="4">
        <f>F326</f>
        <v>4272</v>
      </c>
      <c r="G325" s="4">
        <f>G326</f>
        <v>0</v>
      </c>
      <c r="H325" s="11"/>
      <c r="I325" s="11"/>
      <c r="J325" s="11"/>
      <c r="K325" s="11"/>
      <c r="L325" s="11"/>
      <c r="M325" s="11"/>
      <c r="N325" s="11"/>
      <c r="O325" s="11"/>
      <c r="P325" s="11"/>
      <c r="Q325" s="11"/>
      <c r="R325" s="11"/>
      <c r="S325" s="11"/>
      <c r="T325" s="11"/>
      <c r="U325" s="11"/>
      <c r="V325" s="11"/>
      <c r="W325" s="11"/>
      <c r="X325" s="11"/>
      <c r="Y325" s="11"/>
      <c r="Z325" s="11"/>
      <c r="AA325" s="11"/>
      <c r="AB325" s="11"/>
      <c r="AC325" s="11"/>
      <c r="AD325" s="11"/>
      <c r="AE325" s="11"/>
      <c r="AF325" s="11"/>
      <c r="AG325" s="11"/>
      <c r="AH325" s="11"/>
      <c r="AI325" s="11"/>
      <c r="AJ325" s="11"/>
      <c r="AK325" s="11"/>
      <c r="AL325" s="11"/>
      <c r="AM325" s="11"/>
      <c r="AN325" s="11"/>
      <c r="AO325" s="11"/>
      <c r="AP325" s="11"/>
      <c r="AQ325" s="11"/>
      <c r="AR325" s="11"/>
      <c r="AS325" s="11"/>
      <c r="AT325" s="11"/>
      <c r="AU325" s="11"/>
      <c r="AV325" s="11"/>
      <c r="AW325" s="11"/>
      <c r="AX325" s="11"/>
      <c r="AY325" s="11"/>
      <c r="AZ325" s="11"/>
      <c r="BA325" s="11"/>
      <c r="BB325" s="11"/>
      <c r="BC325" s="11"/>
      <c r="BD325" s="11"/>
      <c r="BE325" s="11"/>
      <c r="BF325" s="11"/>
      <c r="BG325" s="11"/>
      <c r="BH325" s="11"/>
      <c r="BI325" s="11"/>
      <c r="BJ325" s="11"/>
      <c r="BK325" s="11"/>
      <c r="BL325" s="11"/>
      <c r="BM325" s="11"/>
      <c r="BN325" s="11"/>
      <c r="BO325" s="11"/>
      <c r="BP325" s="11"/>
      <c r="BQ325" s="11"/>
      <c r="BR325" s="11"/>
      <c r="BS325" s="11"/>
      <c r="BT325" s="11"/>
      <c r="BU325" s="11"/>
      <c r="BV325" s="11"/>
      <c r="BW325" s="11"/>
      <c r="BX325" s="11"/>
      <c r="BY325" s="11"/>
      <c r="BZ325" s="11"/>
      <c r="CA325" s="11"/>
      <c r="CB325" s="11"/>
      <c r="CC325" s="11"/>
      <c r="CD325" s="11"/>
      <c r="CE325" s="11"/>
      <c r="CF325" s="11"/>
      <c r="CG325" s="11"/>
      <c r="CH325" s="11"/>
      <c r="CI325" s="11"/>
      <c r="CJ325" s="11"/>
      <c r="CK325" s="11"/>
      <c r="CL325" s="11"/>
      <c r="CM325" s="11"/>
      <c r="CN325" s="11"/>
      <c r="CO325" s="11"/>
      <c r="CP325" s="11"/>
      <c r="CQ325" s="11"/>
      <c r="CR325" s="11"/>
      <c r="CS325" s="11"/>
      <c r="CT325" s="11"/>
      <c r="CU325" s="11"/>
      <c r="CV325" s="11"/>
      <c r="CW325" s="11"/>
      <c r="CX325" s="11"/>
      <c r="CY325" s="11"/>
      <c r="CZ325" s="11"/>
      <c r="DA325" s="11"/>
      <c r="DB325" s="11"/>
      <c r="DC325" s="11"/>
      <c r="DD325" s="11"/>
      <c r="DE325" s="11"/>
      <c r="DF325" s="11"/>
      <c r="DG325" s="11"/>
      <c r="DH325" s="11"/>
      <c r="DI325" s="11"/>
      <c r="DJ325" s="11"/>
      <c r="DK325" s="11"/>
      <c r="DL325" s="11"/>
      <c r="DM325" s="11"/>
      <c r="DN325" s="11"/>
      <c r="DO325" s="11"/>
      <c r="DP325" s="11"/>
      <c r="DQ325" s="11"/>
      <c r="DR325" s="11"/>
      <c r="DS325" s="11"/>
      <c r="DT325" s="11"/>
      <c r="DU325" s="11"/>
      <c r="DV325" s="11"/>
      <c r="DW325" s="11"/>
      <c r="DX325" s="11"/>
      <c r="DY325" s="11"/>
      <c r="DZ325" s="11"/>
      <c r="EA325" s="11"/>
      <c r="EB325" s="11"/>
      <c r="EC325" s="11"/>
      <c r="ED325" s="11"/>
      <c r="EE325" s="11"/>
      <c r="EF325" s="11"/>
      <c r="EG325" s="11"/>
      <c r="EH325" s="11"/>
      <c r="EI325" s="11"/>
      <c r="EJ325" s="11"/>
      <c r="EK325" s="11"/>
      <c r="EL325" s="11"/>
      <c r="EM325" s="11"/>
      <c r="EN325" s="11"/>
      <c r="EO325" s="11"/>
      <c r="EP325" s="11"/>
      <c r="EQ325" s="11"/>
      <c r="ER325" s="11"/>
      <c r="ES325" s="11"/>
      <c r="ET325" s="11"/>
      <c r="EU325" s="11"/>
      <c r="EV325" s="11"/>
      <c r="EW325" s="11"/>
      <c r="EX325" s="11"/>
      <c r="EY325" s="11"/>
      <c r="EZ325" s="11"/>
      <c r="FA325" s="11"/>
      <c r="FB325" s="11"/>
      <c r="FC325" s="11"/>
      <c r="FD325" s="11"/>
      <c r="FE325" s="11"/>
      <c r="FF325" s="11"/>
      <c r="FG325" s="11"/>
      <c r="FH325" s="11"/>
      <c r="FI325" s="11"/>
      <c r="FJ325" s="11"/>
      <c r="FK325" s="11"/>
      <c r="FL325" s="11"/>
      <c r="FM325" s="11"/>
      <c r="FN325" s="11"/>
      <c r="FO325" s="11"/>
      <c r="FP325" s="11"/>
      <c r="FQ325" s="11"/>
      <c r="FR325" s="11"/>
      <c r="FS325" s="11"/>
      <c r="FT325" s="11"/>
      <c r="FU325" s="11"/>
      <c r="FV325" s="11"/>
      <c r="FW325" s="11"/>
      <c r="FX325" s="11"/>
      <c r="FY325" s="11"/>
      <c r="FZ325" s="11"/>
      <c r="GA325" s="11"/>
      <c r="GB325" s="11"/>
      <c r="GC325" s="11"/>
      <c r="GD325" s="11"/>
      <c r="GE325" s="11"/>
      <c r="GF325" s="11"/>
      <c r="GG325" s="11"/>
      <c r="GH325" s="11"/>
      <c r="GI325" s="11"/>
      <c r="GJ325" s="11"/>
      <c r="GK325" s="11"/>
      <c r="GL325" s="11"/>
      <c r="GM325" s="11"/>
      <c r="GN325" s="11"/>
      <c r="GO325" s="11"/>
      <c r="GP325" s="11"/>
      <c r="GQ325" s="11"/>
      <c r="GR325" s="11"/>
      <c r="GS325" s="11"/>
      <c r="GT325" s="11"/>
      <c r="GU325" s="11"/>
      <c r="GV325" s="11"/>
      <c r="GW325" s="11"/>
      <c r="GX325" s="11"/>
      <c r="GY325" s="11"/>
      <c r="GZ325" s="11"/>
      <c r="HA325" s="11"/>
      <c r="HB325" s="11"/>
      <c r="HC325" s="11"/>
      <c r="HD325" s="11"/>
      <c r="HE325" s="11"/>
      <c r="HF325" s="11"/>
      <c r="HG325" s="11"/>
      <c r="HH325" s="11"/>
      <c r="HI325" s="11"/>
      <c r="HJ325" s="11"/>
      <c r="HK325" s="11"/>
      <c r="HL325" s="11"/>
      <c r="HM325" s="11"/>
      <c r="HN325" s="11"/>
      <c r="HO325" s="11"/>
      <c r="HP325" s="11"/>
      <c r="HQ325" s="11"/>
      <c r="HR325" s="11"/>
      <c r="HS325" s="11"/>
      <c r="HT325" s="11"/>
      <c r="HU325" s="11"/>
      <c r="HV325" s="11"/>
      <c r="HW325" s="11"/>
      <c r="HX325" s="11"/>
      <c r="HY325" s="11"/>
      <c r="HZ325" s="11"/>
      <c r="IA325" s="11"/>
      <c r="IB325" s="11"/>
      <c r="IC325" s="11"/>
      <c r="ID325" s="11"/>
      <c r="IE325" s="11"/>
      <c r="IF325" s="11"/>
      <c r="IG325" s="11"/>
      <c r="IH325" s="11"/>
      <c r="II325" s="11"/>
      <c r="IJ325" s="11"/>
      <c r="IK325" s="11"/>
      <c r="IL325" s="11"/>
      <c r="IM325" s="11"/>
      <c r="IN325" s="11"/>
      <c r="IO325" s="11"/>
      <c r="IP325" s="11"/>
      <c r="IQ325" s="11"/>
      <c r="IR325" s="11"/>
      <c r="IS325" s="11"/>
      <c r="IT325" s="11"/>
      <c r="IU325" s="11"/>
    </row>
    <row r="326" spans="1:7" ht="42" customHeight="1">
      <c r="A326" s="7" t="s">
        <v>541</v>
      </c>
      <c r="B326" s="1" t="s">
        <v>542</v>
      </c>
      <c r="C326" s="1"/>
      <c r="D326" s="1"/>
      <c r="E326" s="8">
        <f t="shared" si="9"/>
        <v>4272</v>
      </c>
      <c r="F326" s="8">
        <f>F327</f>
        <v>4272</v>
      </c>
      <c r="G326" s="8">
        <f>G327</f>
        <v>0</v>
      </c>
    </row>
    <row r="327" spans="1:255" ht="56.25" customHeight="1">
      <c r="A327" s="1" t="s">
        <v>25</v>
      </c>
      <c r="B327" s="1" t="s">
        <v>542</v>
      </c>
      <c r="C327" s="1" t="s">
        <v>17</v>
      </c>
      <c r="D327" s="1" t="s">
        <v>3</v>
      </c>
      <c r="E327" s="8">
        <f t="shared" si="9"/>
        <v>4272</v>
      </c>
      <c r="F327" s="8">
        <v>4272</v>
      </c>
      <c r="G327" s="8">
        <v>0</v>
      </c>
      <c r="H327" s="11"/>
      <c r="I327" s="11"/>
      <c r="J327" s="11"/>
      <c r="K327" s="11"/>
      <c r="L327" s="11"/>
      <c r="M327" s="11"/>
      <c r="N327" s="11"/>
      <c r="O327" s="11"/>
      <c r="P327" s="11"/>
      <c r="Q327" s="11"/>
      <c r="R327" s="11"/>
      <c r="S327" s="11"/>
      <c r="T327" s="11"/>
      <c r="U327" s="11"/>
      <c r="V327" s="11"/>
      <c r="W327" s="11"/>
      <c r="X327" s="11"/>
      <c r="Y327" s="11"/>
      <c r="Z327" s="11"/>
      <c r="AA327" s="11"/>
      <c r="AB327" s="11"/>
      <c r="AC327" s="11"/>
      <c r="AD327" s="11"/>
      <c r="AE327" s="11"/>
      <c r="AF327" s="11"/>
      <c r="AG327" s="11"/>
      <c r="AH327" s="11"/>
      <c r="AI327" s="11"/>
      <c r="AJ327" s="11"/>
      <c r="AK327" s="11"/>
      <c r="AL327" s="11"/>
      <c r="AM327" s="11"/>
      <c r="AN327" s="11"/>
      <c r="AO327" s="11"/>
      <c r="AP327" s="11"/>
      <c r="AQ327" s="11"/>
      <c r="AR327" s="11"/>
      <c r="AS327" s="11"/>
      <c r="AT327" s="11"/>
      <c r="AU327" s="11"/>
      <c r="AV327" s="11"/>
      <c r="AW327" s="11"/>
      <c r="AX327" s="11"/>
      <c r="AY327" s="11"/>
      <c r="AZ327" s="11"/>
      <c r="BA327" s="11"/>
      <c r="BB327" s="11"/>
      <c r="BC327" s="11"/>
      <c r="BD327" s="11"/>
      <c r="BE327" s="11"/>
      <c r="BF327" s="11"/>
      <c r="BG327" s="11"/>
      <c r="BH327" s="11"/>
      <c r="BI327" s="11"/>
      <c r="BJ327" s="11"/>
      <c r="BK327" s="11"/>
      <c r="BL327" s="11"/>
      <c r="BM327" s="11"/>
      <c r="BN327" s="11"/>
      <c r="BO327" s="11"/>
      <c r="BP327" s="11"/>
      <c r="BQ327" s="11"/>
      <c r="BR327" s="11"/>
      <c r="BS327" s="11"/>
      <c r="BT327" s="11"/>
      <c r="BU327" s="11"/>
      <c r="BV327" s="11"/>
      <c r="BW327" s="11"/>
      <c r="BX327" s="11"/>
      <c r="BY327" s="11"/>
      <c r="BZ327" s="11"/>
      <c r="CA327" s="11"/>
      <c r="CB327" s="11"/>
      <c r="CC327" s="11"/>
      <c r="CD327" s="11"/>
      <c r="CE327" s="11"/>
      <c r="CF327" s="11"/>
      <c r="CG327" s="11"/>
      <c r="CH327" s="11"/>
      <c r="CI327" s="11"/>
      <c r="CJ327" s="11"/>
      <c r="CK327" s="11"/>
      <c r="CL327" s="11"/>
      <c r="CM327" s="11"/>
      <c r="CN327" s="11"/>
      <c r="CO327" s="11"/>
      <c r="CP327" s="11"/>
      <c r="CQ327" s="11"/>
      <c r="CR327" s="11"/>
      <c r="CS327" s="11"/>
      <c r="CT327" s="11"/>
      <c r="CU327" s="11"/>
      <c r="CV327" s="11"/>
      <c r="CW327" s="11"/>
      <c r="CX327" s="11"/>
      <c r="CY327" s="11"/>
      <c r="CZ327" s="11"/>
      <c r="DA327" s="11"/>
      <c r="DB327" s="11"/>
      <c r="DC327" s="11"/>
      <c r="DD327" s="11"/>
      <c r="DE327" s="11"/>
      <c r="DF327" s="11"/>
      <c r="DG327" s="11"/>
      <c r="DH327" s="11"/>
      <c r="DI327" s="11"/>
      <c r="DJ327" s="11"/>
      <c r="DK327" s="11"/>
      <c r="DL327" s="11"/>
      <c r="DM327" s="11"/>
      <c r="DN327" s="11"/>
      <c r="DO327" s="11"/>
      <c r="DP327" s="11"/>
      <c r="DQ327" s="11"/>
      <c r="DR327" s="11"/>
      <c r="DS327" s="11"/>
      <c r="DT327" s="11"/>
      <c r="DU327" s="11"/>
      <c r="DV327" s="11"/>
      <c r="DW327" s="11"/>
      <c r="DX327" s="11"/>
      <c r="DY327" s="11"/>
      <c r="DZ327" s="11"/>
      <c r="EA327" s="11"/>
      <c r="EB327" s="11"/>
      <c r="EC327" s="11"/>
      <c r="ED327" s="11"/>
      <c r="EE327" s="11"/>
      <c r="EF327" s="11"/>
      <c r="EG327" s="11"/>
      <c r="EH327" s="11"/>
      <c r="EI327" s="11"/>
      <c r="EJ327" s="11"/>
      <c r="EK327" s="11"/>
      <c r="EL327" s="11"/>
      <c r="EM327" s="11"/>
      <c r="EN327" s="11"/>
      <c r="EO327" s="11"/>
      <c r="EP327" s="11"/>
      <c r="EQ327" s="11"/>
      <c r="ER327" s="11"/>
      <c r="ES327" s="11"/>
      <c r="ET327" s="11"/>
      <c r="EU327" s="11"/>
      <c r="EV327" s="11"/>
      <c r="EW327" s="11"/>
      <c r="EX327" s="11"/>
      <c r="EY327" s="11"/>
      <c r="EZ327" s="11"/>
      <c r="FA327" s="11"/>
      <c r="FB327" s="11"/>
      <c r="FC327" s="11"/>
      <c r="FD327" s="11"/>
      <c r="FE327" s="11"/>
      <c r="FF327" s="11"/>
      <c r="FG327" s="11"/>
      <c r="FH327" s="11"/>
      <c r="FI327" s="11"/>
      <c r="FJ327" s="11"/>
      <c r="FK327" s="11"/>
      <c r="FL327" s="11"/>
      <c r="FM327" s="11"/>
      <c r="FN327" s="11"/>
      <c r="FO327" s="11"/>
      <c r="FP327" s="11"/>
      <c r="FQ327" s="11"/>
      <c r="FR327" s="11"/>
      <c r="FS327" s="11"/>
      <c r="FT327" s="11"/>
      <c r="FU327" s="11"/>
      <c r="FV327" s="11"/>
      <c r="FW327" s="11"/>
      <c r="FX327" s="11"/>
      <c r="FY327" s="11"/>
      <c r="FZ327" s="11"/>
      <c r="GA327" s="11"/>
      <c r="GB327" s="11"/>
      <c r="GC327" s="11"/>
      <c r="GD327" s="11"/>
      <c r="GE327" s="11"/>
      <c r="GF327" s="11"/>
      <c r="GG327" s="11"/>
      <c r="GH327" s="11"/>
      <c r="GI327" s="11"/>
      <c r="GJ327" s="11"/>
      <c r="GK327" s="11"/>
      <c r="GL327" s="11"/>
      <c r="GM327" s="11"/>
      <c r="GN327" s="11"/>
      <c r="GO327" s="11"/>
      <c r="GP327" s="11"/>
      <c r="GQ327" s="11"/>
      <c r="GR327" s="11"/>
      <c r="GS327" s="11"/>
      <c r="GT327" s="11"/>
      <c r="GU327" s="11"/>
      <c r="GV327" s="11"/>
      <c r="GW327" s="11"/>
      <c r="GX327" s="11"/>
      <c r="GY327" s="11"/>
      <c r="GZ327" s="11"/>
      <c r="HA327" s="11"/>
      <c r="HB327" s="11"/>
      <c r="HC327" s="11"/>
      <c r="HD327" s="11"/>
      <c r="HE327" s="11"/>
      <c r="HF327" s="11"/>
      <c r="HG327" s="11"/>
      <c r="HH327" s="11"/>
      <c r="HI327" s="11"/>
      <c r="HJ327" s="11"/>
      <c r="HK327" s="11"/>
      <c r="HL327" s="11"/>
      <c r="HM327" s="11"/>
      <c r="HN327" s="11"/>
      <c r="HO327" s="11"/>
      <c r="HP327" s="11"/>
      <c r="HQ327" s="11"/>
      <c r="HR327" s="11"/>
      <c r="HS327" s="11"/>
      <c r="HT327" s="11"/>
      <c r="HU327" s="11"/>
      <c r="HV327" s="11"/>
      <c r="HW327" s="11"/>
      <c r="HX327" s="11"/>
      <c r="HY327" s="11"/>
      <c r="HZ327" s="11"/>
      <c r="IA327" s="11"/>
      <c r="IB327" s="11"/>
      <c r="IC327" s="11"/>
      <c r="ID327" s="11"/>
      <c r="IE327" s="11"/>
      <c r="IF327" s="11"/>
      <c r="IG327" s="11"/>
      <c r="IH327" s="11"/>
      <c r="II327" s="11"/>
      <c r="IJ327" s="11"/>
      <c r="IK327" s="11"/>
      <c r="IL327" s="11"/>
      <c r="IM327" s="11"/>
      <c r="IN327" s="11"/>
      <c r="IO327" s="11"/>
      <c r="IP327" s="11"/>
      <c r="IQ327" s="11"/>
      <c r="IR327" s="11"/>
      <c r="IS327" s="11"/>
      <c r="IT327" s="11"/>
      <c r="IU327" s="11"/>
    </row>
    <row r="328" spans="1:255" ht="75" customHeight="1">
      <c r="A328" s="25" t="s">
        <v>592</v>
      </c>
      <c r="B328" s="3" t="s">
        <v>593</v>
      </c>
      <c r="C328" s="1"/>
      <c r="D328" s="1"/>
      <c r="E328" s="4">
        <f t="shared" si="9"/>
        <v>1137274</v>
      </c>
      <c r="F328" s="4">
        <f>F329+F469+F491+F557+F567+F571</f>
        <v>98070</v>
      </c>
      <c r="G328" s="4">
        <f>G329+G469+G491+G557+G567+G571</f>
        <v>1039204</v>
      </c>
      <c r="H328" s="11"/>
      <c r="I328" s="11"/>
      <c r="J328" s="11"/>
      <c r="K328" s="11"/>
      <c r="L328" s="11"/>
      <c r="M328" s="11"/>
      <c r="N328" s="11"/>
      <c r="O328" s="11"/>
      <c r="P328" s="11"/>
      <c r="Q328" s="11"/>
      <c r="R328" s="11"/>
      <c r="S328" s="11"/>
      <c r="T328" s="11"/>
      <c r="U328" s="11"/>
      <c r="V328" s="11"/>
      <c r="W328" s="11"/>
      <c r="X328" s="11"/>
      <c r="Y328" s="11"/>
      <c r="Z328" s="11"/>
      <c r="AA328" s="11"/>
      <c r="AB328" s="11"/>
      <c r="AC328" s="11"/>
      <c r="AD328" s="11"/>
      <c r="AE328" s="11"/>
      <c r="AF328" s="11"/>
      <c r="AG328" s="11"/>
      <c r="AH328" s="11"/>
      <c r="AI328" s="11"/>
      <c r="AJ328" s="11"/>
      <c r="AK328" s="11"/>
      <c r="AL328" s="11"/>
      <c r="AM328" s="11"/>
      <c r="AN328" s="11"/>
      <c r="AO328" s="11"/>
      <c r="AP328" s="11"/>
      <c r="AQ328" s="11"/>
      <c r="AR328" s="11"/>
      <c r="AS328" s="11"/>
      <c r="AT328" s="11"/>
      <c r="AU328" s="11"/>
      <c r="AV328" s="11"/>
      <c r="AW328" s="11"/>
      <c r="AX328" s="11"/>
      <c r="AY328" s="11"/>
      <c r="AZ328" s="11"/>
      <c r="BA328" s="11"/>
      <c r="BB328" s="11"/>
      <c r="BC328" s="11"/>
      <c r="BD328" s="11"/>
      <c r="BE328" s="11"/>
      <c r="BF328" s="11"/>
      <c r="BG328" s="11"/>
      <c r="BH328" s="11"/>
      <c r="BI328" s="11"/>
      <c r="BJ328" s="11"/>
      <c r="BK328" s="11"/>
      <c r="BL328" s="11"/>
      <c r="BM328" s="11"/>
      <c r="BN328" s="11"/>
      <c r="BO328" s="11"/>
      <c r="BP328" s="11"/>
      <c r="BQ328" s="11"/>
      <c r="BR328" s="11"/>
      <c r="BS328" s="11"/>
      <c r="BT328" s="11"/>
      <c r="BU328" s="11"/>
      <c r="BV328" s="11"/>
      <c r="BW328" s="11"/>
      <c r="BX328" s="11"/>
      <c r="BY328" s="11"/>
      <c r="BZ328" s="11"/>
      <c r="CA328" s="11"/>
      <c r="CB328" s="11"/>
      <c r="CC328" s="11"/>
      <c r="CD328" s="11"/>
      <c r="CE328" s="11"/>
      <c r="CF328" s="11"/>
      <c r="CG328" s="11"/>
      <c r="CH328" s="11"/>
      <c r="CI328" s="11"/>
      <c r="CJ328" s="11"/>
      <c r="CK328" s="11"/>
      <c r="CL328" s="11"/>
      <c r="CM328" s="11"/>
      <c r="CN328" s="11"/>
      <c r="CO328" s="11"/>
      <c r="CP328" s="11"/>
      <c r="CQ328" s="11"/>
      <c r="CR328" s="11"/>
      <c r="CS328" s="11"/>
      <c r="CT328" s="11"/>
      <c r="CU328" s="11"/>
      <c r="CV328" s="11"/>
      <c r="CW328" s="11"/>
      <c r="CX328" s="11"/>
      <c r="CY328" s="11"/>
      <c r="CZ328" s="11"/>
      <c r="DA328" s="11"/>
      <c r="DB328" s="11"/>
      <c r="DC328" s="11"/>
      <c r="DD328" s="11"/>
      <c r="DE328" s="11"/>
      <c r="DF328" s="11"/>
      <c r="DG328" s="11"/>
      <c r="DH328" s="11"/>
      <c r="DI328" s="11"/>
      <c r="DJ328" s="11"/>
      <c r="DK328" s="11"/>
      <c r="DL328" s="11"/>
      <c r="DM328" s="11"/>
      <c r="DN328" s="11"/>
      <c r="DO328" s="11"/>
      <c r="DP328" s="11"/>
      <c r="DQ328" s="11"/>
      <c r="DR328" s="11"/>
      <c r="DS328" s="11"/>
      <c r="DT328" s="11"/>
      <c r="DU328" s="11"/>
      <c r="DV328" s="11"/>
      <c r="DW328" s="11"/>
      <c r="DX328" s="11"/>
      <c r="DY328" s="11"/>
      <c r="DZ328" s="11"/>
      <c r="EA328" s="11"/>
      <c r="EB328" s="11"/>
      <c r="EC328" s="11"/>
      <c r="ED328" s="11"/>
      <c r="EE328" s="11"/>
      <c r="EF328" s="11"/>
      <c r="EG328" s="11"/>
      <c r="EH328" s="11"/>
      <c r="EI328" s="11"/>
      <c r="EJ328" s="11"/>
      <c r="EK328" s="11"/>
      <c r="EL328" s="11"/>
      <c r="EM328" s="11"/>
      <c r="EN328" s="11"/>
      <c r="EO328" s="11"/>
      <c r="EP328" s="11"/>
      <c r="EQ328" s="11"/>
      <c r="ER328" s="11"/>
      <c r="ES328" s="11"/>
      <c r="ET328" s="11"/>
      <c r="EU328" s="11"/>
      <c r="EV328" s="11"/>
      <c r="EW328" s="11"/>
      <c r="EX328" s="11"/>
      <c r="EY328" s="11"/>
      <c r="EZ328" s="11"/>
      <c r="FA328" s="11"/>
      <c r="FB328" s="11"/>
      <c r="FC328" s="11"/>
      <c r="FD328" s="11"/>
      <c r="FE328" s="11"/>
      <c r="FF328" s="11"/>
      <c r="FG328" s="11"/>
      <c r="FH328" s="11"/>
      <c r="FI328" s="11"/>
      <c r="FJ328" s="11"/>
      <c r="FK328" s="11"/>
      <c r="FL328" s="11"/>
      <c r="FM328" s="11"/>
      <c r="FN328" s="11"/>
      <c r="FO328" s="11"/>
      <c r="FP328" s="11"/>
      <c r="FQ328" s="11"/>
      <c r="FR328" s="11"/>
      <c r="FS328" s="11"/>
      <c r="FT328" s="11"/>
      <c r="FU328" s="11"/>
      <c r="FV328" s="11"/>
      <c r="FW328" s="11"/>
      <c r="FX328" s="11"/>
      <c r="FY328" s="11"/>
      <c r="FZ328" s="11"/>
      <c r="GA328" s="11"/>
      <c r="GB328" s="11"/>
      <c r="GC328" s="11"/>
      <c r="GD328" s="11"/>
      <c r="GE328" s="11"/>
      <c r="GF328" s="11"/>
      <c r="GG328" s="11"/>
      <c r="GH328" s="11"/>
      <c r="GI328" s="11"/>
      <c r="GJ328" s="11"/>
      <c r="GK328" s="11"/>
      <c r="GL328" s="11"/>
      <c r="GM328" s="11"/>
      <c r="GN328" s="11"/>
      <c r="GO328" s="11"/>
      <c r="GP328" s="11"/>
      <c r="GQ328" s="11"/>
      <c r="GR328" s="11"/>
      <c r="GS328" s="11"/>
      <c r="GT328" s="11"/>
      <c r="GU328" s="11"/>
      <c r="GV328" s="11"/>
      <c r="GW328" s="11"/>
      <c r="GX328" s="11"/>
      <c r="GY328" s="11"/>
      <c r="GZ328" s="11"/>
      <c r="HA328" s="11"/>
      <c r="HB328" s="11"/>
      <c r="HC328" s="11"/>
      <c r="HD328" s="11"/>
      <c r="HE328" s="11"/>
      <c r="HF328" s="11"/>
      <c r="HG328" s="11"/>
      <c r="HH328" s="11"/>
      <c r="HI328" s="11"/>
      <c r="HJ328" s="11"/>
      <c r="HK328" s="11"/>
      <c r="HL328" s="11"/>
      <c r="HM328" s="11"/>
      <c r="HN328" s="11"/>
      <c r="HO328" s="11"/>
      <c r="HP328" s="11"/>
      <c r="HQ328" s="11"/>
      <c r="HR328" s="11"/>
      <c r="HS328" s="11"/>
      <c r="HT328" s="11"/>
      <c r="HU328" s="11"/>
      <c r="HV328" s="11"/>
      <c r="HW328" s="11"/>
      <c r="HX328" s="11"/>
      <c r="HY328" s="11"/>
      <c r="HZ328" s="11"/>
      <c r="IA328" s="11"/>
      <c r="IB328" s="11"/>
      <c r="IC328" s="11"/>
      <c r="ID328" s="11"/>
      <c r="IE328" s="11"/>
      <c r="IF328" s="11"/>
      <c r="IG328" s="11"/>
      <c r="IH328" s="11"/>
      <c r="II328" s="11"/>
      <c r="IJ328" s="11"/>
      <c r="IK328" s="11"/>
      <c r="IL328" s="11"/>
      <c r="IM328" s="11"/>
      <c r="IN328" s="11"/>
      <c r="IO328" s="11"/>
      <c r="IP328" s="11"/>
      <c r="IQ328" s="11"/>
      <c r="IR328" s="11"/>
      <c r="IS328" s="11"/>
      <c r="IT328" s="11"/>
      <c r="IU328" s="11"/>
    </row>
    <row r="329" spans="1:7" ht="58.5" customHeight="1">
      <c r="A329" s="2" t="s">
        <v>594</v>
      </c>
      <c r="B329" s="3" t="s">
        <v>595</v>
      </c>
      <c r="C329" s="1"/>
      <c r="D329" s="1"/>
      <c r="E329" s="4">
        <f aca="true" t="shared" si="10" ref="E329:E344">F329+G329</f>
        <v>952844</v>
      </c>
      <c r="F329" s="8">
        <f>F330+F335+F340+F343+F347+F352+F357+F360+F363+F367+F371+F375+F379+F383+F387+F391+F395+F399+F403+F407+F411+F415+F419+F422+F425+F429+F433+F437+F443+F447+F451+F455+F458+F462+F466</f>
        <v>81101</v>
      </c>
      <c r="G329" s="8">
        <f>G330+G335+G340+G343+G347+G352+G357+G360+G363+G367+G371+G375+G379+G383+G387+G391+G395+G399+G403+G407+G411+G415+G419+G422+G425+G429+G433+G437+G443+G447+G451+G455+G458+G462+G466</f>
        <v>871743</v>
      </c>
    </row>
    <row r="330" spans="1:255" ht="107.25" customHeight="1">
      <c r="A330" s="2" t="s">
        <v>596</v>
      </c>
      <c r="B330" s="3" t="s">
        <v>597</v>
      </c>
      <c r="C330" s="1"/>
      <c r="D330" s="1"/>
      <c r="E330" s="4">
        <f t="shared" si="10"/>
        <v>864</v>
      </c>
      <c r="F330" s="4">
        <f>F331+F333</f>
        <v>864</v>
      </c>
      <c r="G330" s="4">
        <f>G331+G333</f>
        <v>0</v>
      </c>
      <c r="H330" s="11"/>
      <c r="I330" s="11"/>
      <c r="J330" s="11"/>
      <c r="K330" s="11"/>
      <c r="L330" s="11"/>
      <c r="M330" s="11"/>
      <c r="N330" s="11"/>
      <c r="O330" s="11"/>
      <c r="P330" s="11"/>
      <c r="Q330" s="11"/>
      <c r="R330" s="11"/>
      <c r="S330" s="11"/>
      <c r="T330" s="11"/>
      <c r="U330" s="11"/>
      <c r="V330" s="11"/>
      <c r="W330" s="11"/>
      <c r="X330" s="11"/>
      <c r="Y330" s="11"/>
      <c r="Z330" s="11"/>
      <c r="AA330" s="11"/>
      <c r="AB330" s="11"/>
      <c r="AC330" s="11"/>
      <c r="AD330" s="11"/>
      <c r="AE330" s="11"/>
      <c r="AF330" s="11"/>
      <c r="AG330" s="11"/>
      <c r="AH330" s="11"/>
      <c r="AI330" s="11"/>
      <c r="AJ330" s="11"/>
      <c r="AK330" s="11"/>
      <c r="AL330" s="11"/>
      <c r="AM330" s="11"/>
      <c r="AN330" s="11"/>
      <c r="AO330" s="11"/>
      <c r="AP330" s="11"/>
      <c r="AQ330" s="11"/>
      <c r="AR330" s="11"/>
      <c r="AS330" s="11"/>
      <c r="AT330" s="11"/>
      <c r="AU330" s="11"/>
      <c r="AV330" s="11"/>
      <c r="AW330" s="11"/>
      <c r="AX330" s="11"/>
      <c r="AY330" s="11"/>
      <c r="AZ330" s="11"/>
      <c r="BA330" s="11"/>
      <c r="BB330" s="11"/>
      <c r="BC330" s="11"/>
      <c r="BD330" s="11"/>
      <c r="BE330" s="11"/>
      <c r="BF330" s="11"/>
      <c r="BG330" s="11"/>
      <c r="BH330" s="11"/>
      <c r="BI330" s="11"/>
      <c r="BJ330" s="11"/>
      <c r="BK330" s="11"/>
      <c r="BL330" s="11"/>
      <c r="BM330" s="11"/>
      <c r="BN330" s="11"/>
      <c r="BO330" s="11"/>
      <c r="BP330" s="11"/>
      <c r="BQ330" s="11"/>
      <c r="BR330" s="11"/>
      <c r="BS330" s="11"/>
      <c r="BT330" s="11"/>
      <c r="BU330" s="11"/>
      <c r="BV330" s="11"/>
      <c r="BW330" s="11"/>
      <c r="BX330" s="11"/>
      <c r="BY330" s="11"/>
      <c r="BZ330" s="11"/>
      <c r="CA330" s="11"/>
      <c r="CB330" s="11"/>
      <c r="CC330" s="11"/>
      <c r="CD330" s="11"/>
      <c r="CE330" s="11"/>
      <c r="CF330" s="11"/>
      <c r="CG330" s="11"/>
      <c r="CH330" s="11"/>
      <c r="CI330" s="11"/>
      <c r="CJ330" s="11"/>
      <c r="CK330" s="11"/>
      <c r="CL330" s="11"/>
      <c r="CM330" s="11"/>
      <c r="CN330" s="11"/>
      <c r="CO330" s="11"/>
      <c r="CP330" s="11"/>
      <c r="CQ330" s="11"/>
      <c r="CR330" s="11"/>
      <c r="CS330" s="11"/>
      <c r="CT330" s="11"/>
      <c r="CU330" s="11"/>
      <c r="CV330" s="11"/>
      <c r="CW330" s="11"/>
      <c r="CX330" s="11"/>
      <c r="CY330" s="11"/>
      <c r="CZ330" s="11"/>
      <c r="DA330" s="11"/>
      <c r="DB330" s="11"/>
      <c r="DC330" s="11"/>
      <c r="DD330" s="11"/>
      <c r="DE330" s="11"/>
      <c r="DF330" s="11"/>
      <c r="DG330" s="11"/>
      <c r="DH330" s="11"/>
      <c r="DI330" s="11"/>
      <c r="DJ330" s="11"/>
      <c r="DK330" s="11"/>
      <c r="DL330" s="11"/>
      <c r="DM330" s="11"/>
      <c r="DN330" s="11"/>
      <c r="DO330" s="11"/>
      <c r="DP330" s="11"/>
      <c r="DQ330" s="11"/>
      <c r="DR330" s="11"/>
      <c r="DS330" s="11"/>
      <c r="DT330" s="11"/>
      <c r="DU330" s="11"/>
      <c r="DV330" s="11"/>
      <c r="DW330" s="11"/>
      <c r="DX330" s="11"/>
      <c r="DY330" s="11"/>
      <c r="DZ330" s="11"/>
      <c r="EA330" s="11"/>
      <c r="EB330" s="11"/>
      <c r="EC330" s="11"/>
      <c r="ED330" s="11"/>
      <c r="EE330" s="11"/>
      <c r="EF330" s="11"/>
      <c r="EG330" s="11"/>
      <c r="EH330" s="11"/>
      <c r="EI330" s="11"/>
      <c r="EJ330" s="11"/>
      <c r="EK330" s="11"/>
      <c r="EL330" s="11"/>
      <c r="EM330" s="11"/>
      <c r="EN330" s="11"/>
      <c r="EO330" s="11"/>
      <c r="EP330" s="11"/>
      <c r="EQ330" s="11"/>
      <c r="ER330" s="11"/>
      <c r="ES330" s="11"/>
      <c r="ET330" s="11"/>
      <c r="EU330" s="11"/>
      <c r="EV330" s="11"/>
      <c r="EW330" s="11"/>
      <c r="EX330" s="11"/>
      <c r="EY330" s="11"/>
      <c r="EZ330" s="11"/>
      <c r="FA330" s="11"/>
      <c r="FB330" s="11"/>
      <c r="FC330" s="11"/>
      <c r="FD330" s="11"/>
      <c r="FE330" s="11"/>
      <c r="FF330" s="11"/>
      <c r="FG330" s="11"/>
      <c r="FH330" s="11"/>
      <c r="FI330" s="11"/>
      <c r="FJ330" s="11"/>
      <c r="FK330" s="11"/>
      <c r="FL330" s="11"/>
      <c r="FM330" s="11"/>
      <c r="FN330" s="11"/>
      <c r="FO330" s="11"/>
      <c r="FP330" s="11"/>
      <c r="FQ330" s="11"/>
      <c r="FR330" s="11"/>
      <c r="FS330" s="11"/>
      <c r="FT330" s="11"/>
      <c r="FU330" s="11"/>
      <c r="FV330" s="11"/>
      <c r="FW330" s="11"/>
      <c r="FX330" s="11"/>
      <c r="FY330" s="11"/>
      <c r="FZ330" s="11"/>
      <c r="GA330" s="11"/>
      <c r="GB330" s="11"/>
      <c r="GC330" s="11"/>
      <c r="GD330" s="11"/>
      <c r="GE330" s="11"/>
      <c r="GF330" s="11"/>
      <c r="GG330" s="11"/>
      <c r="GH330" s="11"/>
      <c r="GI330" s="11"/>
      <c r="GJ330" s="11"/>
      <c r="GK330" s="11"/>
      <c r="GL330" s="11"/>
      <c r="GM330" s="11"/>
      <c r="GN330" s="11"/>
      <c r="GO330" s="11"/>
      <c r="GP330" s="11"/>
      <c r="GQ330" s="11"/>
      <c r="GR330" s="11"/>
      <c r="GS330" s="11"/>
      <c r="GT330" s="11"/>
      <c r="GU330" s="11"/>
      <c r="GV330" s="11"/>
      <c r="GW330" s="11"/>
      <c r="GX330" s="11"/>
      <c r="GY330" s="11"/>
      <c r="GZ330" s="11"/>
      <c r="HA330" s="11"/>
      <c r="HB330" s="11"/>
      <c r="HC330" s="11"/>
      <c r="HD330" s="11"/>
      <c r="HE330" s="11"/>
      <c r="HF330" s="11"/>
      <c r="HG330" s="11"/>
      <c r="HH330" s="11"/>
      <c r="HI330" s="11"/>
      <c r="HJ330" s="11"/>
      <c r="HK330" s="11"/>
      <c r="HL330" s="11"/>
      <c r="HM330" s="11"/>
      <c r="HN330" s="11"/>
      <c r="HO330" s="11"/>
      <c r="HP330" s="11"/>
      <c r="HQ330" s="11"/>
      <c r="HR330" s="11"/>
      <c r="HS330" s="11"/>
      <c r="HT330" s="11"/>
      <c r="HU330" s="11"/>
      <c r="HV330" s="11"/>
      <c r="HW330" s="11"/>
      <c r="HX330" s="11"/>
      <c r="HY330" s="11"/>
      <c r="HZ330" s="11"/>
      <c r="IA330" s="11"/>
      <c r="IB330" s="11"/>
      <c r="IC330" s="11"/>
      <c r="ID330" s="11"/>
      <c r="IE330" s="11"/>
      <c r="IF330" s="11"/>
      <c r="IG330" s="11"/>
      <c r="IH330" s="11"/>
      <c r="II330" s="11"/>
      <c r="IJ330" s="11"/>
      <c r="IK330" s="11"/>
      <c r="IL330" s="11"/>
      <c r="IM330" s="11"/>
      <c r="IN330" s="11"/>
      <c r="IO330" s="11"/>
      <c r="IP330" s="11"/>
      <c r="IQ330" s="11"/>
      <c r="IR330" s="11"/>
      <c r="IS330" s="11"/>
      <c r="IT330" s="11"/>
      <c r="IU330" s="11"/>
    </row>
    <row r="331" spans="1:7" ht="94.5" customHeight="1">
      <c r="A331" s="20" t="s">
        <v>598</v>
      </c>
      <c r="B331" s="1" t="s">
        <v>599</v>
      </c>
      <c r="C331" s="1"/>
      <c r="D331" s="1"/>
      <c r="E331" s="8">
        <f t="shared" si="10"/>
        <v>861</v>
      </c>
      <c r="F331" s="8">
        <f>F332</f>
        <v>861</v>
      </c>
      <c r="G331" s="8">
        <f>G332</f>
        <v>0</v>
      </c>
    </row>
    <row r="332" spans="1:255" ht="55.5" customHeight="1">
      <c r="A332" s="20" t="s">
        <v>38</v>
      </c>
      <c r="B332" s="1" t="s">
        <v>599</v>
      </c>
      <c r="C332" s="1" t="s">
        <v>20</v>
      </c>
      <c r="D332" s="1" t="s">
        <v>11</v>
      </c>
      <c r="E332" s="8">
        <f t="shared" si="10"/>
        <v>861</v>
      </c>
      <c r="F332" s="8">
        <v>861</v>
      </c>
      <c r="G332" s="8">
        <v>0</v>
      </c>
      <c r="H332" s="11"/>
      <c r="I332" s="11"/>
      <c r="J332" s="11"/>
      <c r="K332" s="11"/>
      <c r="L332" s="11"/>
      <c r="M332" s="11"/>
      <c r="N332" s="11"/>
      <c r="O332" s="11"/>
      <c r="P332" s="11"/>
      <c r="Q332" s="11"/>
      <c r="R332" s="11"/>
      <c r="S332" s="11"/>
      <c r="T332" s="11"/>
      <c r="U332" s="11"/>
      <c r="V332" s="11"/>
      <c r="W332" s="11"/>
      <c r="X332" s="11"/>
      <c r="Y332" s="11"/>
      <c r="Z332" s="11"/>
      <c r="AA332" s="11"/>
      <c r="AB332" s="11"/>
      <c r="AC332" s="11"/>
      <c r="AD332" s="11"/>
      <c r="AE332" s="11"/>
      <c r="AF332" s="11"/>
      <c r="AG332" s="11"/>
      <c r="AH332" s="11"/>
      <c r="AI332" s="11"/>
      <c r="AJ332" s="11"/>
      <c r="AK332" s="11"/>
      <c r="AL332" s="11"/>
      <c r="AM332" s="11"/>
      <c r="AN332" s="11"/>
      <c r="AO332" s="11"/>
      <c r="AP332" s="11"/>
      <c r="AQ332" s="11"/>
      <c r="AR332" s="11"/>
      <c r="AS332" s="11"/>
      <c r="AT332" s="11"/>
      <c r="AU332" s="11"/>
      <c r="AV332" s="11"/>
      <c r="AW332" s="11"/>
      <c r="AX332" s="11"/>
      <c r="AY332" s="11"/>
      <c r="AZ332" s="11"/>
      <c r="BA332" s="11"/>
      <c r="BB332" s="11"/>
      <c r="BC332" s="11"/>
      <c r="BD332" s="11"/>
      <c r="BE332" s="11"/>
      <c r="BF332" s="11"/>
      <c r="BG332" s="11"/>
      <c r="BH332" s="11"/>
      <c r="BI332" s="11"/>
      <c r="BJ332" s="11"/>
      <c r="BK332" s="11"/>
      <c r="BL332" s="11"/>
      <c r="BM332" s="11"/>
      <c r="BN332" s="11"/>
      <c r="BO332" s="11"/>
      <c r="BP332" s="11"/>
      <c r="BQ332" s="11"/>
      <c r="BR332" s="11"/>
      <c r="BS332" s="11"/>
      <c r="BT332" s="11"/>
      <c r="BU332" s="11"/>
      <c r="BV332" s="11"/>
      <c r="BW332" s="11"/>
      <c r="BX332" s="11"/>
      <c r="BY332" s="11"/>
      <c r="BZ332" s="11"/>
      <c r="CA332" s="11"/>
      <c r="CB332" s="11"/>
      <c r="CC332" s="11"/>
      <c r="CD332" s="11"/>
      <c r="CE332" s="11"/>
      <c r="CF332" s="11"/>
      <c r="CG332" s="11"/>
      <c r="CH332" s="11"/>
      <c r="CI332" s="11"/>
      <c r="CJ332" s="11"/>
      <c r="CK332" s="11"/>
      <c r="CL332" s="11"/>
      <c r="CM332" s="11"/>
      <c r="CN332" s="11"/>
      <c r="CO332" s="11"/>
      <c r="CP332" s="11"/>
      <c r="CQ332" s="11"/>
      <c r="CR332" s="11"/>
      <c r="CS332" s="11"/>
      <c r="CT332" s="11"/>
      <c r="CU332" s="11"/>
      <c r="CV332" s="11"/>
      <c r="CW332" s="11"/>
      <c r="CX332" s="11"/>
      <c r="CY332" s="11"/>
      <c r="CZ332" s="11"/>
      <c r="DA332" s="11"/>
      <c r="DB332" s="11"/>
      <c r="DC332" s="11"/>
      <c r="DD332" s="11"/>
      <c r="DE332" s="11"/>
      <c r="DF332" s="11"/>
      <c r="DG332" s="11"/>
      <c r="DH332" s="11"/>
      <c r="DI332" s="11"/>
      <c r="DJ332" s="11"/>
      <c r="DK332" s="11"/>
      <c r="DL332" s="11"/>
      <c r="DM332" s="11"/>
      <c r="DN332" s="11"/>
      <c r="DO332" s="11"/>
      <c r="DP332" s="11"/>
      <c r="DQ332" s="11"/>
      <c r="DR332" s="11"/>
      <c r="DS332" s="11"/>
      <c r="DT332" s="11"/>
      <c r="DU332" s="11"/>
      <c r="DV332" s="11"/>
      <c r="DW332" s="11"/>
      <c r="DX332" s="11"/>
      <c r="DY332" s="11"/>
      <c r="DZ332" s="11"/>
      <c r="EA332" s="11"/>
      <c r="EB332" s="11"/>
      <c r="EC332" s="11"/>
      <c r="ED332" s="11"/>
      <c r="EE332" s="11"/>
      <c r="EF332" s="11"/>
      <c r="EG332" s="11"/>
      <c r="EH332" s="11"/>
      <c r="EI332" s="11"/>
      <c r="EJ332" s="11"/>
      <c r="EK332" s="11"/>
      <c r="EL332" s="11"/>
      <c r="EM332" s="11"/>
      <c r="EN332" s="11"/>
      <c r="EO332" s="11"/>
      <c r="EP332" s="11"/>
      <c r="EQ332" s="11"/>
      <c r="ER332" s="11"/>
      <c r="ES332" s="11"/>
      <c r="ET332" s="11"/>
      <c r="EU332" s="11"/>
      <c r="EV332" s="11"/>
      <c r="EW332" s="11"/>
      <c r="EX332" s="11"/>
      <c r="EY332" s="11"/>
      <c r="EZ332" s="11"/>
      <c r="FA332" s="11"/>
      <c r="FB332" s="11"/>
      <c r="FC332" s="11"/>
      <c r="FD332" s="11"/>
      <c r="FE332" s="11"/>
      <c r="FF332" s="11"/>
      <c r="FG332" s="11"/>
      <c r="FH332" s="11"/>
      <c r="FI332" s="11"/>
      <c r="FJ332" s="11"/>
      <c r="FK332" s="11"/>
      <c r="FL332" s="11"/>
      <c r="FM332" s="11"/>
      <c r="FN332" s="11"/>
      <c r="FO332" s="11"/>
      <c r="FP332" s="11"/>
      <c r="FQ332" s="11"/>
      <c r="FR332" s="11"/>
      <c r="FS332" s="11"/>
      <c r="FT332" s="11"/>
      <c r="FU332" s="11"/>
      <c r="FV332" s="11"/>
      <c r="FW332" s="11"/>
      <c r="FX332" s="11"/>
      <c r="FY332" s="11"/>
      <c r="FZ332" s="11"/>
      <c r="GA332" s="11"/>
      <c r="GB332" s="11"/>
      <c r="GC332" s="11"/>
      <c r="GD332" s="11"/>
      <c r="GE332" s="11"/>
      <c r="GF332" s="11"/>
      <c r="GG332" s="11"/>
      <c r="GH332" s="11"/>
      <c r="GI332" s="11"/>
      <c r="GJ332" s="11"/>
      <c r="GK332" s="11"/>
      <c r="GL332" s="11"/>
      <c r="GM332" s="11"/>
      <c r="GN332" s="11"/>
      <c r="GO332" s="11"/>
      <c r="GP332" s="11"/>
      <c r="GQ332" s="11"/>
      <c r="GR332" s="11"/>
      <c r="GS332" s="11"/>
      <c r="GT332" s="11"/>
      <c r="GU332" s="11"/>
      <c r="GV332" s="11"/>
      <c r="GW332" s="11"/>
      <c r="GX332" s="11"/>
      <c r="GY332" s="11"/>
      <c r="GZ332" s="11"/>
      <c r="HA332" s="11"/>
      <c r="HB332" s="11"/>
      <c r="HC332" s="11"/>
      <c r="HD332" s="11"/>
      <c r="HE332" s="11"/>
      <c r="HF332" s="11"/>
      <c r="HG332" s="11"/>
      <c r="HH332" s="11"/>
      <c r="HI332" s="11"/>
      <c r="HJ332" s="11"/>
      <c r="HK332" s="11"/>
      <c r="HL332" s="11"/>
      <c r="HM332" s="11"/>
      <c r="HN332" s="11"/>
      <c r="HO332" s="11"/>
      <c r="HP332" s="11"/>
      <c r="HQ332" s="11"/>
      <c r="HR332" s="11"/>
      <c r="HS332" s="11"/>
      <c r="HT332" s="11"/>
      <c r="HU332" s="11"/>
      <c r="HV332" s="11"/>
      <c r="HW332" s="11"/>
      <c r="HX332" s="11"/>
      <c r="HY332" s="11"/>
      <c r="HZ332" s="11"/>
      <c r="IA332" s="11"/>
      <c r="IB332" s="11"/>
      <c r="IC332" s="11"/>
      <c r="ID332" s="11"/>
      <c r="IE332" s="11"/>
      <c r="IF332" s="11"/>
      <c r="IG332" s="11"/>
      <c r="IH332" s="11"/>
      <c r="II332" s="11"/>
      <c r="IJ332" s="11"/>
      <c r="IK332" s="11"/>
      <c r="IL332" s="11"/>
      <c r="IM332" s="11"/>
      <c r="IN332" s="11"/>
      <c r="IO332" s="11"/>
      <c r="IP332" s="11"/>
      <c r="IQ332" s="11"/>
      <c r="IR332" s="11"/>
      <c r="IS332" s="11"/>
      <c r="IT332" s="11"/>
      <c r="IU332" s="11"/>
    </row>
    <row r="333" spans="1:255" ht="50.25" customHeight="1">
      <c r="A333" s="20" t="s">
        <v>600</v>
      </c>
      <c r="B333" s="1" t="s">
        <v>601</v>
      </c>
      <c r="C333" s="1"/>
      <c r="D333" s="1"/>
      <c r="E333" s="8">
        <f t="shared" si="10"/>
        <v>3</v>
      </c>
      <c r="F333" s="8">
        <f>F334</f>
        <v>3</v>
      </c>
      <c r="G333" s="8">
        <f>G334</f>
        <v>0</v>
      </c>
      <c r="H333" s="11"/>
      <c r="I333" s="11"/>
      <c r="J333" s="11"/>
      <c r="K333" s="11"/>
      <c r="L333" s="11"/>
      <c r="M333" s="11"/>
      <c r="N333" s="11"/>
      <c r="O333" s="11"/>
      <c r="P333" s="11"/>
      <c r="Q333" s="11"/>
      <c r="R333" s="11"/>
      <c r="S333" s="11"/>
      <c r="T333" s="11"/>
      <c r="U333" s="11"/>
      <c r="V333" s="11"/>
      <c r="W333" s="11"/>
      <c r="X333" s="11"/>
      <c r="Y333" s="11"/>
      <c r="Z333" s="11"/>
      <c r="AA333" s="11"/>
      <c r="AB333" s="11"/>
      <c r="AC333" s="11"/>
      <c r="AD333" s="11"/>
      <c r="AE333" s="11"/>
      <c r="AF333" s="11"/>
      <c r="AG333" s="11"/>
      <c r="AH333" s="11"/>
      <c r="AI333" s="11"/>
      <c r="AJ333" s="11"/>
      <c r="AK333" s="11"/>
      <c r="AL333" s="11"/>
      <c r="AM333" s="11"/>
      <c r="AN333" s="11"/>
      <c r="AO333" s="11"/>
      <c r="AP333" s="11"/>
      <c r="AQ333" s="11"/>
      <c r="AR333" s="11"/>
      <c r="AS333" s="11"/>
      <c r="AT333" s="11"/>
      <c r="AU333" s="11"/>
      <c r="AV333" s="11"/>
      <c r="AW333" s="11"/>
      <c r="AX333" s="11"/>
      <c r="AY333" s="11"/>
      <c r="AZ333" s="11"/>
      <c r="BA333" s="11"/>
      <c r="BB333" s="11"/>
      <c r="BC333" s="11"/>
      <c r="BD333" s="11"/>
      <c r="BE333" s="11"/>
      <c r="BF333" s="11"/>
      <c r="BG333" s="11"/>
      <c r="BH333" s="11"/>
      <c r="BI333" s="11"/>
      <c r="BJ333" s="11"/>
      <c r="BK333" s="11"/>
      <c r="BL333" s="11"/>
      <c r="BM333" s="11"/>
      <c r="BN333" s="11"/>
      <c r="BO333" s="11"/>
      <c r="BP333" s="11"/>
      <c r="BQ333" s="11"/>
      <c r="BR333" s="11"/>
      <c r="BS333" s="11"/>
      <c r="BT333" s="11"/>
      <c r="BU333" s="11"/>
      <c r="BV333" s="11"/>
      <c r="BW333" s="11"/>
      <c r="BX333" s="11"/>
      <c r="BY333" s="11"/>
      <c r="BZ333" s="11"/>
      <c r="CA333" s="11"/>
      <c r="CB333" s="11"/>
      <c r="CC333" s="11"/>
      <c r="CD333" s="11"/>
      <c r="CE333" s="11"/>
      <c r="CF333" s="11"/>
      <c r="CG333" s="11"/>
      <c r="CH333" s="11"/>
      <c r="CI333" s="11"/>
      <c r="CJ333" s="11"/>
      <c r="CK333" s="11"/>
      <c r="CL333" s="11"/>
      <c r="CM333" s="11"/>
      <c r="CN333" s="11"/>
      <c r="CO333" s="11"/>
      <c r="CP333" s="11"/>
      <c r="CQ333" s="11"/>
      <c r="CR333" s="11"/>
      <c r="CS333" s="11"/>
      <c r="CT333" s="11"/>
      <c r="CU333" s="11"/>
      <c r="CV333" s="11"/>
      <c r="CW333" s="11"/>
      <c r="CX333" s="11"/>
      <c r="CY333" s="11"/>
      <c r="CZ333" s="11"/>
      <c r="DA333" s="11"/>
      <c r="DB333" s="11"/>
      <c r="DC333" s="11"/>
      <c r="DD333" s="11"/>
      <c r="DE333" s="11"/>
      <c r="DF333" s="11"/>
      <c r="DG333" s="11"/>
      <c r="DH333" s="11"/>
      <c r="DI333" s="11"/>
      <c r="DJ333" s="11"/>
      <c r="DK333" s="11"/>
      <c r="DL333" s="11"/>
      <c r="DM333" s="11"/>
      <c r="DN333" s="11"/>
      <c r="DO333" s="11"/>
      <c r="DP333" s="11"/>
      <c r="DQ333" s="11"/>
      <c r="DR333" s="11"/>
      <c r="DS333" s="11"/>
      <c r="DT333" s="11"/>
      <c r="DU333" s="11"/>
      <c r="DV333" s="11"/>
      <c r="DW333" s="11"/>
      <c r="DX333" s="11"/>
      <c r="DY333" s="11"/>
      <c r="DZ333" s="11"/>
      <c r="EA333" s="11"/>
      <c r="EB333" s="11"/>
      <c r="EC333" s="11"/>
      <c r="ED333" s="11"/>
      <c r="EE333" s="11"/>
      <c r="EF333" s="11"/>
      <c r="EG333" s="11"/>
      <c r="EH333" s="11"/>
      <c r="EI333" s="11"/>
      <c r="EJ333" s="11"/>
      <c r="EK333" s="11"/>
      <c r="EL333" s="11"/>
      <c r="EM333" s="11"/>
      <c r="EN333" s="11"/>
      <c r="EO333" s="11"/>
      <c r="EP333" s="11"/>
      <c r="EQ333" s="11"/>
      <c r="ER333" s="11"/>
      <c r="ES333" s="11"/>
      <c r="ET333" s="11"/>
      <c r="EU333" s="11"/>
      <c r="EV333" s="11"/>
      <c r="EW333" s="11"/>
      <c r="EX333" s="11"/>
      <c r="EY333" s="11"/>
      <c r="EZ333" s="11"/>
      <c r="FA333" s="11"/>
      <c r="FB333" s="11"/>
      <c r="FC333" s="11"/>
      <c r="FD333" s="11"/>
      <c r="FE333" s="11"/>
      <c r="FF333" s="11"/>
      <c r="FG333" s="11"/>
      <c r="FH333" s="11"/>
      <c r="FI333" s="11"/>
      <c r="FJ333" s="11"/>
      <c r="FK333" s="11"/>
      <c r="FL333" s="11"/>
      <c r="FM333" s="11"/>
      <c r="FN333" s="11"/>
      <c r="FO333" s="11"/>
      <c r="FP333" s="11"/>
      <c r="FQ333" s="11"/>
      <c r="FR333" s="11"/>
      <c r="FS333" s="11"/>
      <c r="FT333" s="11"/>
      <c r="FU333" s="11"/>
      <c r="FV333" s="11"/>
      <c r="FW333" s="11"/>
      <c r="FX333" s="11"/>
      <c r="FY333" s="11"/>
      <c r="FZ333" s="11"/>
      <c r="GA333" s="11"/>
      <c r="GB333" s="11"/>
      <c r="GC333" s="11"/>
      <c r="GD333" s="11"/>
      <c r="GE333" s="11"/>
      <c r="GF333" s="11"/>
      <c r="GG333" s="11"/>
      <c r="GH333" s="11"/>
      <c r="GI333" s="11"/>
      <c r="GJ333" s="11"/>
      <c r="GK333" s="11"/>
      <c r="GL333" s="11"/>
      <c r="GM333" s="11"/>
      <c r="GN333" s="11"/>
      <c r="GO333" s="11"/>
      <c r="GP333" s="11"/>
      <c r="GQ333" s="11"/>
      <c r="GR333" s="11"/>
      <c r="GS333" s="11"/>
      <c r="GT333" s="11"/>
      <c r="GU333" s="11"/>
      <c r="GV333" s="11"/>
      <c r="GW333" s="11"/>
      <c r="GX333" s="11"/>
      <c r="GY333" s="11"/>
      <c r="GZ333" s="11"/>
      <c r="HA333" s="11"/>
      <c r="HB333" s="11"/>
      <c r="HC333" s="11"/>
      <c r="HD333" s="11"/>
      <c r="HE333" s="11"/>
      <c r="HF333" s="11"/>
      <c r="HG333" s="11"/>
      <c r="HH333" s="11"/>
      <c r="HI333" s="11"/>
      <c r="HJ333" s="11"/>
      <c r="HK333" s="11"/>
      <c r="HL333" s="11"/>
      <c r="HM333" s="11"/>
      <c r="HN333" s="11"/>
      <c r="HO333" s="11"/>
      <c r="HP333" s="11"/>
      <c r="HQ333" s="11"/>
      <c r="HR333" s="11"/>
      <c r="HS333" s="11"/>
      <c r="HT333" s="11"/>
      <c r="HU333" s="11"/>
      <c r="HV333" s="11"/>
      <c r="HW333" s="11"/>
      <c r="HX333" s="11"/>
      <c r="HY333" s="11"/>
      <c r="HZ333" s="11"/>
      <c r="IA333" s="11"/>
      <c r="IB333" s="11"/>
      <c r="IC333" s="11"/>
      <c r="ID333" s="11"/>
      <c r="IE333" s="11"/>
      <c r="IF333" s="11"/>
      <c r="IG333" s="11"/>
      <c r="IH333" s="11"/>
      <c r="II333" s="11"/>
      <c r="IJ333" s="11"/>
      <c r="IK333" s="11"/>
      <c r="IL333" s="11"/>
      <c r="IM333" s="11"/>
      <c r="IN333" s="11"/>
      <c r="IO333" s="11"/>
      <c r="IP333" s="11"/>
      <c r="IQ333" s="11"/>
      <c r="IR333" s="11"/>
      <c r="IS333" s="11"/>
      <c r="IT333" s="11"/>
      <c r="IU333" s="11"/>
    </row>
    <row r="334" spans="1:7" ht="60.75" customHeight="1">
      <c r="A334" s="1" t="s">
        <v>25</v>
      </c>
      <c r="B334" s="1" t="s">
        <v>601</v>
      </c>
      <c r="C334" s="1" t="s">
        <v>17</v>
      </c>
      <c r="D334" s="1" t="s">
        <v>11</v>
      </c>
      <c r="E334" s="8">
        <f t="shared" si="10"/>
        <v>3</v>
      </c>
      <c r="F334" s="8">
        <v>3</v>
      </c>
      <c r="G334" s="8">
        <v>0</v>
      </c>
    </row>
    <row r="335" spans="1:7" ht="156.75" customHeight="1">
      <c r="A335" s="2" t="s">
        <v>602</v>
      </c>
      <c r="B335" s="3" t="s">
        <v>603</v>
      </c>
      <c r="C335" s="1"/>
      <c r="D335" s="1"/>
      <c r="E335" s="4">
        <f t="shared" si="10"/>
        <v>13479</v>
      </c>
      <c r="F335" s="4">
        <f>F336+F338</f>
        <v>13479</v>
      </c>
      <c r="G335" s="4">
        <f>G336+G338</f>
        <v>0</v>
      </c>
    </row>
    <row r="336" spans="1:7" ht="112.5" customHeight="1">
      <c r="A336" s="20" t="s">
        <v>604</v>
      </c>
      <c r="B336" s="1" t="s">
        <v>605</v>
      </c>
      <c r="C336" s="1"/>
      <c r="D336" s="1"/>
      <c r="E336" s="8">
        <f t="shared" si="10"/>
        <v>13372</v>
      </c>
      <c r="F336" s="8">
        <f>F337</f>
        <v>13372</v>
      </c>
      <c r="G336" s="8">
        <f>G337</f>
        <v>0</v>
      </c>
    </row>
    <row r="337" spans="1:7" ht="40.5" customHeight="1">
      <c r="A337" s="20" t="s">
        <v>38</v>
      </c>
      <c r="B337" s="1" t="s">
        <v>605</v>
      </c>
      <c r="C337" s="1" t="s">
        <v>20</v>
      </c>
      <c r="D337" s="1" t="s">
        <v>606</v>
      </c>
      <c r="E337" s="8">
        <f t="shared" si="10"/>
        <v>13372</v>
      </c>
      <c r="F337" s="8">
        <v>13372</v>
      </c>
      <c r="G337" s="8">
        <v>0</v>
      </c>
    </row>
    <row r="338" spans="1:255" ht="45.75" customHeight="1">
      <c r="A338" s="20" t="s">
        <v>600</v>
      </c>
      <c r="B338" s="1" t="s">
        <v>607</v>
      </c>
      <c r="C338" s="1"/>
      <c r="D338" s="1"/>
      <c r="E338" s="8">
        <f t="shared" si="10"/>
        <v>107</v>
      </c>
      <c r="F338" s="8">
        <f>F339</f>
        <v>107</v>
      </c>
      <c r="G338" s="8">
        <f>G339</f>
        <v>0</v>
      </c>
      <c r="H338" s="11"/>
      <c r="I338" s="11"/>
      <c r="J338" s="11"/>
      <c r="K338" s="11"/>
      <c r="L338" s="11"/>
      <c r="M338" s="11"/>
      <c r="N338" s="11"/>
      <c r="O338" s="11"/>
      <c r="P338" s="11"/>
      <c r="Q338" s="11"/>
      <c r="R338" s="11"/>
      <c r="S338" s="11"/>
      <c r="T338" s="11"/>
      <c r="U338" s="11"/>
      <c r="V338" s="11"/>
      <c r="W338" s="11"/>
      <c r="X338" s="11"/>
      <c r="Y338" s="11"/>
      <c r="Z338" s="11"/>
      <c r="AA338" s="11"/>
      <c r="AB338" s="11"/>
      <c r="AC338" s="11"/>
      <c r="AD338" s="11"/>
      <c r="AE338" s="11"/>
      <c r="AF338" s="11"/>
      <c r="AG338" s="11"/>
      <c r="AH338" s="11"/>
      <c r="AI338" s="11"/>
      <c r="AJ338" s="11"/>
      <c r="AK338" s="11"/>
      <c r="AL338" s="11"/>
      <c r="AM338" s="11"/>
      <c r="AN338" s="11"/>
      <c r="AO338" s="11"/>
      <c r="AP338" s="11"/>
      <c r="AQ338" s="11"/>
      <c r="AR338" s="11"/>
      <c r="AS338" s="11"/>
      <c r="AT338" s="11"/>
      <c r="AU338" s="11"/>
      <c r="AV338" s="11"/>
      <c r="AW338" s="11"/>
      <c r="AX338" s="11"/>
      <c r="AY338" s="11"/>
      <c r="AZ338" s="11"/>
      <c r="BA338" s="11"/>
      <c r="BB338" s="11"/>
      <c r="BC338" s="11"/>
      <c r="BD338" s="11"/>
      <c r="BE338" s="11"/>
      <c r="BF338" s="11"/>
      <c r="BG338" s="11"/>
      <c r="BH338" s="11"/>
      <c r="BI338" s="11"/>
      <c r="BJ338" s="11"/>
      <c r="BK338" s="11"/>
      <c r="BL338" s="11"/>
      <c r="BM338" s="11"/>
      <c r="BN338" s="11"/>
      <c r="BO338" s="11"/>
      <c r="BP338" s="11"/>
      <c r="BQ338" s="11"/>
      <c r="BR338" s="11"/>
      <c r="BS338" s="11"/>
      <c r="BT338" s="11"/>
      <c r="BU338" s="11"/>
      <c r="BV338" s="11"/>
      <c r="BW338" s="11"/>
      <c r="BX338" s="11"/>
      <c r="BY338" s="11"/>
      <c r="BZ338" s="11"/>
      <c r="CA338" s="11"/>
      <c r="CB338" s="11"/>
      <c r="CC338" s="11"/>
      <c r="CD338" s="11"/>
      <c r="CE338" s="11"/>
      <c r="CF338" s="11"/>
      <c r="CG338" s="11"/>
      <c r="CH338" s="11"/>
      <c r="CI338" s="11"/>
      <c r="CJ338" s="11"/>
      <c r="CK338" s="11"/>
      <c r="CL338" s="11"/>
      <c r="CM338" s="11"/>
      <c r="CN338" s="11"/>
      <c r="CO338" s="11"/>
      <c r="CP338" s="11"/>
      <c r="CQ338" s="11"/>
      <c r="CR338" s="11"/>
      <c r="CS338" s="11"/>
      <c r="CT338" s="11"/>
      <c r="CU338" s="11"/>
      <c r="CV338" s="11"/>
      <c r="CW338" s="11"/>
      <c r="CX338" s="11"/>
      <c r="CY338" s="11"/>
      <c r="CZ338" s="11"/>
      <c r="DA338" s="11"/>
      <c r="DB338" s="11"/>
      <c r="DC338" s="11"/>
      <c r="DD338" s="11"/>
      <c r="DE338" s="11"/>
      <c r="DF338" s="11"/>
      <c r="DG338" s="11"/>
      <c r="DH338" s="11"/>
      <c r="DI338" s="11"/>
      <c r="DJ338" s="11"/>
      <c r="DK338" s="11"/>
      <c r="DL338" s="11"/>
      <c r="DM338" s="11"/>
      <c r="DN338" s="11"/>
      <c r="DO338" s="11"/>
      <c r="DP338" s="11"/>
      <c r="DQ338" s="11"/>
      <c r="DR338" s="11"/>
      <c r="DS338" s="11"/>
      <c r="DT338" s="11"/>
      <c r="DU338" s="11"/>
      <c r="DV338" s="11"/>
      <c r="DW338" s="11"/>
      <c r="DX338" s="11"/>
      <c r="DY338" s="11"/>
      <c r="DZ338" s="11"/>
      <c r="EA338" s="11"/>
      <c r="EB338" s="11"/>
      <c r="EC338" s="11"/>
      <c r="ED338" s="11"/>
      <c r="EE338" s="11"/>
      <c r="EF338" s="11"/>
      <c r="EG338" s="11"/>
      <c r="EH338" s="11"/>
      <c r="EI338" s="11"/>
      <c r="EJ338" s="11"/>
      <c r="EK338" s="11"/>
      <c r="EL338" s="11"/>
      <c r="EM338" s="11"/>
      <c r="EN338" s="11"/>
      <c r="EO338" s="11"/>
      <c r="EP338" s="11"/>
      <c r="EQ338" s="11"/>
      <c r="ER338" s="11"/>
      <c r="ES338" s="11"/>
      <c r="ET338" s="11"/>
      <c r="EU338" s="11"/>
      <c r="EV338" s="11"/>
      <c r="EW338" s="11"/>
      <c r="EX338" s="11"/>
      <c r="EY338" s="11"/>
      <c r="EZ338" s="11"/>
      <c r="FA338" s="11"/>
      <c r="FB338" s="11"/>
      <c r="FC338" s="11"/>
      <c r="FD338" s="11"/>
      <c r="FE338" s="11"/>
      <c r="FF338" s="11"/>
      <c r="FG338" s="11"/>
      <c r="FH338" s="11"/>
      <c r="FI338" s="11"/>
      <c r="FJ338" s="11"/>
      <c r="FK338" s="11"/>
      <c r="FL338" s="11"/>
      <c r="FM338" s="11"/>
      <c r="FN338" s="11"/>
      <c r="FO338" s="11"/>
      <c r="FP338" s="11"/>
      <c r="FQ338" s="11"/>
      <c r="FR338" s="11"/>
      <c r="FS338" s="11"/>
      <c r="FT338" s="11"/>
      <c r="FU338" s="11"/>
      <c r="FV338" s="11"/>
      <c r="FW338" s="11"/>
      <c r="FX338" s="11"/>
      <c r="FY338" s="11"/>
      <c r="FZ338" s="11"/>
      <c r="GA338" s="11"/>
      <c r="GB338" s="11"/>
      <c r="GC338" s="11"/>
      <c r="GD338" s="11"/>
      <c r="GE338" s="11"/>
      <c r="GF338" s="11"/>
      <c r="GG338" s="11"/>
      <c r="GH338" s="11"/>
      <c r="GI338" s="11"/>
      <c r="GJ338" s="11"/>
      <c r="GK338" s="11"/>
      <c r="GL338" s="11"/>
      <c r="GM338" s="11"/>
      <c r="GN338" s="11"/>
      <c r="GO338" s="11"/>
      <c r="GP338" s="11"/>
      <c r="GQ338" s="11"/>
      <c r="GR338" s="11"/>
      <c r="GS338" s="11"/>
      <c r="GT338" s="11"/>
      <c r="GU338" s="11"/>
      <c r="GV338" s="11"/>
      <c r="GW338" s="11"/>
      <c r="GX338" s="11"/>
      <c r="GY338" s="11"/>
      <c r="GZ338" s="11"/>
      <c r="HA338" s="11"/>
      <c r="HB338" s="11"/>
      <c r="HC338" s="11"/>
      <c r="HD338" s="11"/>
      <c r="HE338" s="11"/>
      <c r="HF338" s="11"/>
      <c r="HG338" s="11"/>
      <c r="HH338" s="11"/>
      <c r="HI338" s="11"/>
      <c r="HJ338" s="11"/>
      <c r="HK338" s="11"/>
      <c r="HL338" s="11"/>
      <c r="HM338" s="11"/>
      <c r="HN338" s="11"/>
      <c r="HO338" s="11"/>
      <c r="HP338" s="11"/>
      <c r="HQ338" s="11"/>
      <c r="HR338" s="11"/>
      <c r="HS338" s="11"/>
      <c r="HT338" s="11"/>
      <c r="HU338" s="11"/>
      <c r="HV338" s="11"/>
      <c r="HW338" s="11"/>
      <c r="HX338" s="11"/>
      <c r="HY338" s="11"/>
      <c r="HZ338" s="11"/>
      <c r="IA338" s="11"/>
      <c r="IB338" s="11"/>
      <c r="IC338" s="11"/>
      <c r="ID338" s="11"/>
      <c r="IE338" s="11"/>
      <c r="IF338" s="11"/>
      <c r="IG338" s="11"/>
      <c r="IH338" s="11"/>
      <c r="II338" s="11"/>
      <c r="IJ338" s="11"/>
      <c r="IK338" s="11"/>
      <c r="IL338" s="11"/>
      <c r="IM338" s="11"/>
      <c r="IN338" s="11"/>
      <c r="IO338" s="11"/>
      <c r="IP338" s="11"/>
      <c r="IQ338" s="11"/>
      <c r="IR338" s="11"/>
      <c r="IS338" s="11"/>
      <c r="IT338" s="11"/>
      <c r="IU338" s="11"/>
    </row>
    <row r="339" spans="1:7" ht="50.25" customHeight="1">
      <c r="A339" s="1" t="s">
        <v>25</v>
      </c>
      <c r="B339" s="1" t="s">
        <v>607</v>
      </c>
      <c r="C339" s="1" t="s">
        <v>17</v>
      </c>
      <c r="D339" s="1" t="s">
        <v>606</v>
      </c>
      <c r="E339" s="8">
        <f t="shared" si="10"/>
        <v>107</v>
      </c>
      <c r="F339" s="8">
        <v>107</v>
      </c>
      <c r="G339" s="8">
        <v>0</v>
      </c>
    </row>
    <row r="340" spans="1:7" ht="345" customHeight="1">
      <c r="A340" s="35" t="s">
        <v>608</v>
      </c>
      <c r="B340" s="3" t="s">
        <v>609</v>
      </c>
      <c r="C340" s="1"/>
      <c r="D340" s="1"/>
      <c r="E340" s="4">
        <f t="shared" si="10"/>
        <v>396</v>
      </c>
      <c r="F340" s="4">
        <f>F341</f>
        <v>396</v>
      </c>
      <c r="G340" s="4">
        <f>G341</f>
        <v>0</v>
      </c>
    </row>
    <row r="341" spans="1:7" ht="63.75" customHeight="1">
      <c r="A341" s="20" t="s">
        <v>610</v>
      </c>
      <c r="B341" s="1" t="s">
        <v>611</v>
      </c>
      <c r="C341" s="1"/>
      <c r="D341" s="1"/>
      <c r="E341" s="8">
        <f t="shared" si="10"/>
        <v>396</v>
      </c>
      <c r="F341" s="8">
        <f>F342</f>
        <v>396</v>
      </c>
      <c r="G341" s="8">
        <f>G342</f>
        <v>0</v>
      </c>
    </row>
    <row r="342" spans="1:7" ht="59.25" customHeight="1">
      <c r="A342" s="20" t="s">
        <v>38</v>
      </c>
      <c r="B342" s="1" t="s">
        <v>611</v>
      </c>
      <c r="C342" s="1" t="s">
        <v>20</v>
      </c>
      <c r="D342" s="1" t="s">
        <v>11</v>
      </c>
      <c r="E342" s="8">
        <f t="shared" si="10"/>
        <v>396</v>
      </c>
      <c r="F342" s="8">
        <v>396</v>
      </c>
      <c r="G342" s="8">
        <v>0</v>
      </c>
    </row>
    <row r="343" spans="1:7" ht="56.25" customHeight="1">
      <c r="A343" s="25" t="s">
        <v>612</v>
      </c>
      <c r="B343" s="3" t="s">
        <v>613</v>
      </c>
      <c r="C343" s="1"/>
      <c r="D343" s="1"/>
      <c r="E343" s="4">
        <f t="shared" si="10"/>
        <v>64370</v>
      </c>
      <c r="F343" s="4">
        <f>F344</f>
        <v>64370</v>
      </c>
      <c r="G343" s="4">
        <f>G344</f>
        <v>0</v>
      </c>
    </row>
    <row r="344" spans="1:7" ht="89.25" customHeight="1">
      <c r="A344" s="20" t="s">
        <v>614</v>
      </c>
      <c r="B344" s="1" t="s">
        <v>615</v>
      </c>
      <c r="C344" s="1"/>
      <c r="D344" s="1"/>
      <c r="E344" s="8">
        <f t="shared" si="10"/>
        <v>64370</v>
      </c>
      <c r="F344" s="8">
        <f>F345+F346</f>
        <v>64370</v>
      </c>
      <c r="G344" s="8">
        <f>G345+G346</f>
        <v>0</v>
      </c>
    </row>
    <row r="345" spans="1:255" ht="48" customHeight="1">
      <c r="A345" s="1" t="s">
        <v>25</v>
      </c>
      <c r="B345" s="1" t="s">
        <v>615</v>
      </c>
      <c r="C345" s="1" t="s">
        <v>17</v>
      </c>
      <c r="D345" s="1" t="s">
        <v>11</v>
      </c>
      <c r="E345" s="8">
        <f>F345+G345</f>
        <v>2219</v>
      </c>
      <c r="F345" s="8">
        <v>2219</v>
      </c>
      <c r="G345" s="8">
        <v>0</v>
      </c>
      <c r="H345" s="5"/>
      <c r="I345" s="5"/>
      <c r="J345" s="5"/>
      <c r="K345" s="5"/>
      <c r="L345" s="5"/>
      <c r="M345" s="5"/>
      <c r="N345" s="5"/>
      <c r="O345" s="5"/>
      <c r="P345" s="5"/>
      <c r="Q345" s="5"/>
      <c r="R345" s="5"/>
      <c r="S345" s="5"/>
      <c r="T345" s="5"/>
      <c r="U345" s="5"/>
      <c r="V345" s="5"/>
      <c r="W345" s="5"/>
      <c r="X345" s="5"/>
      <c r="Y345" s="5"/>
      <c r="Z345" s="5"/>
      <c r="AA345" s="5"/>
      <c r="AB345" s="5"/>
      <c r="AC345" s="5"/>
      <c r="AD345" s="5"/>
      <c r="AE345" s="5"/>
      <c r="AF345" s="5"/>
      <c r="AG345" s="5"/>
      <c r="AH345" s="5"/>
      <c r="AI345" s="5"/>
      <c r="AJ345" s="5"/>
      <c r="AK345" s="5"/>
      <c r="AL345" s="5"/>
      <c r="AM345" s="5"/>
      <c r="AN345" s="5"/>
      <c r="AO345" s="5"/>
      <c r="AP345" s="5"/>
      <c r="AQ345" s="5"/>
      <c r="AR345" s="5"/>
      <c r="AS345" s="5"/>
      <c r="AT345" s="5"/>
      <c r="AU345" s="5"/>
      <c r="AV345" s="5"/>
      <c r="AW345" s="5"/>
      <c r="AX345" s="5"/>
      <c r="AY345" s="5"/>
      <c r="AZ345" s="5"/>
      <c r="BA345" s="5"/>
      <c r="BB345" s="5"/>
      <c r="BC345" s="5"/>
      <c r="BD345" s="5"/>
      <c r="BE345" s="5"/>
      <c r="BF345" s="5"/>
      <c r="BG345" s="5"/>
      <c r="BH345" s="5"/>
      <c r="BI345" s="5"/>
      <c r="BJ345" s="5"/>
      <c r="BK345" s="5"/>
      <c r="BL345" s="5"/>
      <c r="BM345" s="5"/>
      <c r="BN345" s="5"/>
      <c r="BO345" s="5"/>
      <c r="BP345" s="5"/>
      <c r="BQ345" s="5"/>
      <c r="BR345" s="5"/>
      <c r="BS345" s="5"/>
      <c r="BT345" s="5"/>
      <c r="BU345" s="5"/>
      <c r="BV345" s="5"/>
      <c r="BW345" s="5"/>
      <c r="BX345" s="5"/>
      <c r="BY345" s="5"/>
      <c r="BZ345" s="5"/>
      <c r="CA345" s="5"/>
      <c r="CB345" s="5"/>
      <c r="CC345" s="5"/>
      <c r="CD345" s="5"/>
      <c r="CE345" s="5"/>
      <c r="CF345" s="5"/>
      <c r="CG345" s="5"/>
      <c r="CH345" s="5"/>
      <c r="CI345" s="5"/>
      <c r="CJ345" s="5"/>
      <c r="CK345" s="5"/>
      <c r="CL345" s="5"/>
      <c r="CM345" s="5"/>
      <c r="CN345" s="5"/>
      <c r="CO345" s="5"/>
      <c r="CP345" s="5"/>
      <c r="CQ345" s="5"/>
      <c r="CR345" s="5"/>
      <c r="CS345" s="5"/>
      <c r="CT345" s="5"/>
      <c r="CU345" s="5"/>
      <c r="CV345" s="5"/>
      <c r="CW345" s="5"/>
      <c r="CX345" s="5"/>
      <c r="CY345" s="5"/>
      <c r="CZ345" s="5"/>
      <c r="DA345" s="5"/>
      <c r="DB345" s="5"/>
      <c r="DC345" s="5"/>
      <c r="DD345" s="5"/>
      <c r="DE345" s="5"/>
      <c r="DF345" s="5"/>
      <c r="DG345" s="5"/>
      <c r="DH345" s="5"/>
      <c r="DI345" s="5"/>
      <c r="DJ345" s="5"/>
      <c r="DK345" s="5"/>
      <c r="DL345" s="5"/>
      <c r="DM345" s="5"/>
      <c r="DN345" s="5"/>
      <c r="DO345" s="5"/>
      <c r="DP345" s="5"/>
      <c r="DQ345" s="5"/>
      <c r="DR345" s="5"/>
      <c r="DS345" s="5"/>
      <c r="DT345" s="5"/>
      <c r="DU345" s="5"/>
      <c r="DV345" s="5"/>
      <c r="DW345" s="5"/>
      <c r="DX345" s="5"/>
      <c r="DY345" s="5"/>
      <c r="DZ345" s="5"/>
      <c r="EA345" s="5"/>
      <c r="EB345" s="5"/>
      <c r="EC345" s="5"/>
      <c r="ED345" s="5"/>
      <c r="EE345" s="5"/>
      <c r="EF345" s="5"/>
      <c r="EG345" s="5"/>
      <c r="EH345" s="5"/>
      <c r="EI345" s="5"/>
      <c r="EJ345" s="5"/>
      <c r="EK345" s="5"/>
      <c r="EL345" s="5"/>
      <c r="EM345" s="5"/>
      <c r="EN345" s="5"/>
      <c r="EO345" s="5"/>
      <c r="EP345" s="5"/>
      <c r="EQ345" s="5"/>
      <c r="ER345" s="5"/>
      <c r="ES345" s="5"/>
      <c r="ET345" s="5"/>
      <c r="EU345" s="5"/>
      <c r="EV345" s="5"/>
      <c r="EW345" s="5"/>
      <c r="EX345" s="5"/>
      <c r="EY345" s="5"/>
      <c r="EZ345" s="5"/>
      <c r="FA345" s="5"/>
      <c r="FB345" s="5"/>
      <c r="FC345" s="5"/>
      <c r="FD345" s="5"/>
      <c r="FE345" s="5"/>
      <c r="FF345" s="5"/>
      <c r="FG345" s="5"/>
      <c r="FH345" s="5"/>
      <c r="FI345" s="5"/>
      <c r="FJ345" s="5"/>
      <c r="FK345" s="5"/>
      <c r="FL345" s="5"/>
      <c r="FM345" s="5"/>
      <c r="FN345" s="5"/>
      <c r="FO345" s="5"/>
      <c r="FP345" s="5"/>
      <c r="FQ345" s="5"/>
      <c r="FR345" s="5"/>
      <c r="FS345" s="5"/>
      <c r="FT345" s="5"/>
      <c r="FU345" s="5"/>
      <c r="FV345" s="5"/>
      <c r="FW345" s="5"/>
      <c r="FX345" s="5"/>
      <c r="FY345" s="5"/>
      <c r="FZ345" s="5"/>
      <c r="GA345" s="5"/>
      <c r="GB345" s="5"/>
      <c r="GC345" s="5"/>
      <c r="GD345" s="5"/>
      <c r="GE345" s="5"/>
      <c r="GF345" s="5"/>
      <c r="GG345" s="5"/>
      <c r="GH345" s="5"/>
      <c r="GI345" s="5"/>
      <c r="GJ345" s="5"/>
      <c r="GK345" s="5"/>
      <c r="GL345" s="5"/>
      <c r="GM345" s="5"/>
      <c r="GN345" s="5"/>
      <c r="GO345" s="5"/>
      <c r="GP345" s="5"/>
      <c r="GQ345" s="5"/>
      <c r="GR345" s="5"/>
      <c r="GS345" s="5"/>
      <c r="GT345" s="5"/>
      <c r="GU345" s="5"/>
      <c r="GV345" s="5"/>
      <c r="GW345" s="5"/>
      <c r="GX345" s="5"/>
      <c r="GY345" s="5"/>
      <c r="GZ345" s="5"/>
      <c r="HA345" s="5"/>
      <c r="HB345" s="5"/>
      <c r="HC345" s="5"/>
      <c r="HD345" s="5"/>
      <c r="HE345" s="5"/>
      <c r="HF345" s="5"/>
      <c r="HG345" s="5"/>
      <c r="HH345" s="5"/>
      <c r="HI345" s="5"/>
      <c r="HJ345" s="5"/>
      <c r="HK345" s="5"/>
      <c r="HL345" s="5"/>
      <c r="HM345" s="5"/>
      <c r="HN345" s="5"/>
      <c r="HO345" s="5"/>
      <c r="HP345" s="5"/>
      <c r="HQ345" s="5"/>
      <c r="HR345" s="5"/>
      <c r="HS345" s="5"/>
      <c r="HT345" s="5"/>
      <c r="HU345" s="5"/>
      <c r="HV345" s="5"/>
      <c r="HW345" s="5"/>
      <c r="HX345" s="5"/>
      <c r="HY345" s="5"/>
      <c r="HZ345" s="5"/>
      <c r="IA345" s="5"/>
      <c r="IB345" s="5"/>
      <c r="IC345" s="5"/>
      <c r="ID345" s="5"/>
      <c r="IE345" s="5"/>
      <c r="IF345" s="5"/>
      <c r="IG345" s="5"/>
      <c r="IH345" s="5"/>
      <c r="II345" s="5"/>
      <c r="IJ345" s="5"/>
      <c r="IK345" s="5"/>
      <c r="IL345" s="5"/>
      <c r="IM345" s="5"/>
      <c r="IN345" s="5"/>
      <c r="IO345" s="5"/>
      <c r="IP345" s="5"/>
      <c r="IQ345" s="5"/>
      <c r="IR345" s="5"/>
      <c r="IS345" s="5"/>
      <c r="IT345" s="5"/>
      <c r="IU345" s="5"/>
    </row>
    <row r="346" spans="1:255" ht="44.25" customHeight="1">
      <c r="A346" s="20" t="s">
        <v>38</v>
      </c>
      <c r="B346" s="1" t="s">
        <v>615</v>
      </c>
      <c r="C346" s="1" t="s">
        <v>20</v>
      </c>
      <c r="D346" s="1" t="s">
        <v>11</v>
      </c>
      <c r="E346" s="8">
        <f>F346+G346</f>
        <v>62151</v>
      </c>
      <c r="F346" s="8">
        <v>62151</v>
      </c>
      <c r="G346" s="8">
        <v>0</v>
      </c>
      <c r="H346" s="11"/>
      <c r="I346" s="11"/>
      <c r="J346" s="11"/>
      <c r="K346" s="11"/>
      <c r="L346" s="11"/>
      <c r="M346" s="11"/>
      <c r="N346" s="11"/>
      <c r="O346" s="11"/>
      <c r="P346" s="11"/>
      <c r="Q346" s="11"/>
      <c r="R346" s="11"/>
      <c r="S346" s="11"/>
      <c r="T346" s="11"/>
      <c r="U346" s="11"/>
      <c r="V346" s="11"/>
      <c r="W346" s="11"/>
      <c r="X346" s="11"/>
      <c r="Y346" s="11"/>
      <c r="Z346" s="11"/>
      <c r="AA346" s="11"/>
      <c r="AB346" s="11"/>
      <c r="AC346" s="11"/>
      <c r="AD346" s="11"/>
      <c r="AE346" s="11"/>
      <c r="AF346" s="11"/>
      <c r="AG346" s="11"/>
      <c r="AH346" s="11"/>
      <c r="AI346" s="11"/>
      <c r="AJ346" s="11"/>
      <c r="AK346" s="11"/>
      <c r="AL346" s="11"/>
      <c r="AM346" s="11"/>
      <c r="AN346" s="11"/>
      <c r="AO346" s="11"/>
      <c r="AP346" s="11"/>
      <c r="AQ346" s="11"/>
      <c r="AR346" s="11"/>
      <c r="AS346" s="11"/>
      <c r="AT346" s="11"/>
      <c r="AU346" s="11"/>
      <c r="AV346" s="11"/>
      <c r="AW346" s="11"/>
      <c r="AX346" s="11"/>
      <c r="AY346" s="11"/>
      <c r="AZ346" s="11"/>
      <c r="BA346" s="11"/>
      <c r="BB346" s="11"/>
      <c r="BC346" s="11"/>
      <c r="BD346" s="11"/>
      <c r="BE346" s="11"/>
      <c r="BF346" s="11"/>
      <c r="BG346" s="11"/>
      <c r="BH346" s="11"/>
      <c r="BI346" s="11"/>
      <c r="BJ346" s="11"/>
      <c r="BK346" s="11"/>
      <c r="BL346" s="11"/>
      <c r="BM346" s="11"/>
      <c r="BN346" s="11"/>
      <c r="BO346" s="11"/>
      <c r="BP346" s="11"/>
      <c r="BQ346" s="11"/>
      <c r="BR346" s="11"/>
      <c r="BS346" s="11"/>
      <c r="BT346" s="11"/>
      <c r="BU346" s="11"/>
      <c r="BV346" s="11"/>
      <c r="BW346" s="11"/>
      <c r="BX346" s="11"/>
      <c r="BY346" s="11"/>
      <c r="BZ346" s="11"/>
      <c r="CA346" s="11"/>
      <c r="CB346" s="11"/>
      <c r="CC346" s="11"/>
      <c r="CD346" s="11"/>
      <c r="CE346" s="11"/>
      <c r="CF346" s="11"/>
      <c r="CG346" s="11"/>
      <c r="CH346" s="11"/>
      <c r="CI346" s="11"/>
      <c r="CJ346" s="11"/>
      <c r="CK346" s="11"/>
      <c r="CL346" s="11"/>
      <c r="CM346" s="11"/>
      <c r="CN346" s="11"/>
      <c r="CO346" s="11"/>
      <c r="CP346" s="11"/>
      <c r="CQ346" s="11"/>
      <c r="CR346" s="11"/>
      <c r="CS346" s="11"/>
      <c r="CT346" s="11"/>
      <c r="CU346" s="11"/>
      <c r="CV346" s="11"/>
      <c r="CW346" s="11"/>
      <c r="CX346" s="11"/>
      <c r="CY346" s="11"/>
      <c r="CZ346" s="11"/>
      <c r="DA346" s="11"/>
      <c r="DB346" s="11"/>
      <c r="DC346" s="11"/>
      <c r="DD346" s="11"/>
      <c r="DE346" s="11"/>
      <c r="DF346" s="11"/>
      <c r="DG346" s="11"/>
      <c r="DH346" s="11"/>
      <c r="DI346" s="11"/>
      <c r="DJ346" s="11"/>
      <c r="DK346" s="11"/>
      <c r="DL346" s="11"/>
      <c r="DM346" s="11"/>
      <c r="DN346" s="11"/>
      <c r="DO346" s="11"/>
      <c r="DP346" s="11"/>
      <c r="DQ346" s="11"/>
      <c r="DR346" s="11"/>
      <c r="DS346" s="11"/>
      <c r="DT346" s="11"/>
      <c r="DU346" s="11"/>
      <c r="DV346" s="11"/>
      <c r="DW346" s="11"/>
      <c r="DX346" s="11"/>
      <c r="DY346" s="11"/>
      <c r="DZ346" s="11"/>
      <c r="EA346" s="11"/>
      <c r="EB346" s="11"/>
      <c r="EC346" s="11"/>
      <c r="ED346" s="11"/>
      <c r="EE346" s="11"/>
      <c r="EF346" s="11"/>
      <c r="EG346" s="11"/>
      <c r="EH346" s="11"/>
      <c r="EI346" s="11"/>
      <c r="EJ346" s="11"/>
      <c r="EK346" s="11"/>
      <c r="EL346" s="11"/>
      <c r="EM346" s="11"/>
      <c r="EN346" s="11"/>
      <c r="EO346" s="11"/>
      <c r="EP346" s="11"/>
      <c r="EQ346" s="11"/>
      <c r="ER346" s="11"/>
      <c r="ES346" s="11"/>
      <c r="ET346" s="11"/>
      <c r="EU346" s="11"/>
      <c r="EV346" s="11"/>
      <c r="EW346" s="11"/>
      <c r="EX346" s="11"/>
      <c r="EY346" s="11"/>
      <c r="EZ346" s="11"/>
      <c r="FA346" s="11"/>
      <c r="FB346" s="11"/>
      <c r="FC346" s="11"/>
      <c r="FD346" s="11"/>
      <c r="FE346" s="11"/>
      <c r="FF346" s="11"/>
      <c r="FG346" s="11"/>
      <c r="FH346" s="11"/>
      <c r="FI346" s="11"/>
      <c r="FJ346" s="11"/>
      <c r="FK346" s="11"/>
      <c r="FL346" s="11"/>
      <c r="FM346" s="11"/>
      <c r="FN346" s="11"/>
      <c r="FO346" s="11"/>
      <c r="FP346" s="11"/>
      <c r="FQ346" s="11"/>
      <c r="FR346" s="11"/>
      <c r="FS346" s="11"/>
      <c r="FT346" s="11"/>
      <c r="FU346" s="11"/>
      <c r="FV346" s="11"/>
      <c r="FW346" s="11"/>
      <c r="FX346" s="11"/>
      <c r="FY346" s="11"/>
      <c r="FZ346" s="11"/>
      <c r="GA346" s="11"/>
      <c r="GB346" s="11"/>
      <c r="GC346" s="11"/>
      <c r="GD346" s="11"/>
      <c r="GE346" s="11"/>
      <c r="GF346" s="11"/>
      <c r="GG346" s="11"/>
      <c r="GH346" s="11"/>
      <c r="GI346" s="11"/>
      <c r="GJ346" s="11"/>
      <c r="GK346" s="11"/>
      <c r="GL346" s="11"/>
      <c r="GM346" s="11"/>
      <c r="GN346" s="11"/>
      <c r="GO346" s="11"/>
      <c r="GP346" s="11"/>
      <c r="GQ346" s="11"/>
      <c r="GR346" s="11"/>
      <c r="GS346" s="11"/>
      <c r="GT346" s="11"/>
      <c r="GU346" s="11"/>
      <c r="GV346" s="11"/>
      <c r="GW346" s="11"/>
      <c r="GX346" s="11"/>
      <c r="GY346" s="11"/>
      <c r="GZ346" s="11"/>
      <c r="HA346" s="11"/>
      <c r="HB346" s="11"/>
      <c r="HC346" s="11"/>
      <c r="HD346" s="11"/>
      <c r="HE346" s="11"/>
      <c r="HF346" s="11"/>
      <c r="HG346" s="11"/>
      <c r="HH346" s="11"/>
      <c r="HI346" s="11"/>
      <c r="HJ346" s="11"/>
      <c r="HK346" s="11"/>
      <c r="HL346" s="11"/>
      <c r="HM346" s="11"/>
      <c r="HN346" s="11"/>
      <c r="HO346" s="11"/>
      <c r="HP346" s="11"/>
      <c r="HQ346" s="11"/>
      <c r="HR346" s="11"/>
      <c r="HS346" s="11"/>
      <c r="HT346" s="11"/>
      <c r="HU346" s="11"/>
      <c r="HV346" s="11"/>
      <c r="HW346" s="11"/>
      <c r="HX346" s="11"/>
      <c r="HY346" s="11"/>
      <c r="HZ346" s="11"/>
      <c r="IA346" s="11"/>
      <c r="IB346" s="11"/>
      <c r="IC346" s="11"/>
      <c r="ID346" s="11"/>
      <c r="IE346" s="11"/>
      <c r="IF346" s="11"/>
      <c r="IG346" s="11"/>
      <c r="IH346" s="11"/>
      <c r="II346" s="11"/>
      <c r="IJ346" s="11"/>
      <c r="IK346" s="11"/>
      <c r="IL346" s="11"/>
      <c r="IM346" s="11"/>
      <c r="IN346" s="11"/>
      <c r="IO346" s="11"/>
      <c r="IP346" s="11"/>
      <c r="IQ346" s="11"/>
      <c r="IR346" s="11"/>
      <c r="IS346" s="11"/>
      <c r="IT346" s="11"/>
      <c r="IU346" s="11"/>
    </row>
    <row r="347" spans="1:7" ht="159" customHeight="1">
      <c r="A347" s="25" t="s">
        <v>873</v>
      </c>
      <c r="B347" s="3" t="s">
        <v>616</v>
      </c>
      <c r="C347" s="1"/>
      <c r="D347" s="1"/>
      <c r="E347" s="4">
        <f aca="true" t="shared" si="11" ref="E347:E410">F347+G347</f>
        <v>1613</v>
      </c>
      <c r="F347" s="4">
        <f>F348+F350</f>
        <v>1613</v>
      </c>
      <c r="G347" s="4">
        <f>G348+G350</f>
        <v>0</v>
      </c>
    </row>
    <row r="348" spans="1:7" ht="138" customHeight="1">
      <c r="A348" s="20" t="s">
        <v>617</v>
      </c>
      <c r="B348" s="1" t="s">
        <v>618</v>
      </c>
      <c r="C348" s="1"/>
      <c r="D348" s="1"/>
      <c r="E348" s="8">
        <f t="shared" si="11"/>
        <v>1600</v>
      </c>
      <c r="F348" s="8">
        <f>F349</f>
        <v>1600</v>
      </c>
      <c r="G348" s="8">
        <f>G349</f>
        <v>0</v>
      </c>
    </row>
    <row r="349" spans="1:7" ht="48.75" customHeight="1">
      <c r="A349" s="20" t="s">
        <v>38</v>
      </c>
      <c r="B349" s="1" t="s">
        <v>618</v>
      </c>
      <c r="C349" s="1" t="s">
        <v>20</v>
      </c>
      <c r="D349" s="1" t="s">
        <v>11</v>
      </c>
      <c r="E349" s="8">
        <f t="shared" si="11"/>
        <v>1600</v>
      </c>
      <c r="F349" s="8">
        <v>1600</v>
      </c>
      <c r="G349" s="8">
        <v>0</v>
      </c>
    </row>
    <row r="350" spans="1:255" ht="44.25" customHeight="1">
      <c r="A350" s="20" t="s">
        <v>600</v>
      </c>
      <c r="B350" s="1" t="s">
        <v>619</v>
      </c>
      <c r="C350" s="1"/>
      <c r="D350" s="1"/>
      <c r="E350" s="8">
        <v>13</v>
      </c>
      <c r="F350" s="8">
        <v>13</v>
      </c>
      <c r="G350" s="8">
        <v>0</v>
      </c>
      <c r="H350" s="11"/>
      <c r="I350" s="11"/>
      <c r="J350" s="11"/>
      <c r="K350" s="11"/>
      <c r="L350" s="11"/>
      <c r="M350" s="11"/>
      <c r="N350" s="11"/>
      <c r="O350" s="11"/>
      <c r="P350" s="11"/>
      <c r="Q350" s="11"/>
      <c r="R350" s="11"/>
      <c r="S350" s="11"/>
      <c r="T350" s="11"/>
      <c r="U350" s="11"/>
      <c r="V350" s="11"/>
      <c r="W350" s="11"/>
      <c r="X350" s="11"/>
      <c r="Y350" s="11"/>
      <c r="Z350" s="11"/>
      <c r="AA350" s="11"/>
      <c r="AB350" s="11"/>
      <c r="AC350" s="11"/>
      <c r="AD350" s="11"/>
      <c r="AE350" s="11"/>
      <c r="AF350" s="11"/>
      <c r="AG350" s="11"/>
      <c r="AH350" s="11"/>
      <c r="AI350" s="11"/>
      <c r="AJ350" s="11"/>
      <c r="AK350" s="11"/>
      <c r="AL350" s="11"/>
      <c r="AM350" s="11"/>
      <c r="AN350" s="11"/>
      <c r="AO350" s="11"/>
      <c r="AP350" s="11"/>
      <c r="AQ350" s="11"/>
      <c r="AR350" s="11"/>
      <c r="AS350" s="11"/>
      <c r="AT350" s="11"/>
      <c r="AU350" s="11"/>
      <c r="AV350" s="11"/>
      <c r="AW350" s="11"/>
      <c r="AX350" s="11"/>
      <c r="AY350" s="11"/>
      <c r="AZ350" s="11"/>
      <c r="BA350" s="11"/>
      <c r="BB350" s="11"/>
      <c r="BC350" s="11"/>
      <c r="BD350" s="11"/>
      <c r="BE350" s="11"/>
      <c r="BF350" s="11"/>
      <c r="BG350" s="11"/>
      <c r="BH350" s="11"/>
      <c r="BI350" s="11"/>
      <c r="BJ350" s="11"/>
      <c r="BK350" s="11"/>
      <c r="BL350" s="11"/>
      <c r="BM350" s="11"/>
      <c r="BN350" s="11"/>
      <c r="BO350" s="11"/>
      <c r="BP350" s="11"/>
      <c r="BQ350" s="11"/>
      <c r="BR350" s="11"/>
      <c r="BS350" s="11"/>
      <c r="BT350" s="11"/>
      <c r="BU350" s="11"/>
      <c r="BV350" s="11"/>
      <c r="BW350" s="11"/>
      <c r="BX350" s="11"/>
      <c r="BY350" s="11"/>
      <c r="BZ350" s="11"/>
      <c r="CA350" s="11"/>
      <c r="CB350" s="11"/>
      <c r="CC350" s="11"/>
      <c r="CD350" s="11"/>
      <c r="CE350" s="11"/>
      <c r="CF350" s="11"/>
      <c r="CG350" s="11"/>
      <c r="CH350" s="11"/>
      <c r="CI350" s="11"/>
      <c r="CJ350" s="11"/>
      <c r="CK350" s="11"/>
      <c r="CL350" s="11"/>
      <c r="CM350" s="11"/>
      <c r="CN350" s="11"/>
      <c r="CO350" s="11"/>
      <c r="CP350" s="11"/>
      <c r="CQ350" s="11"/>
      <c r="CR350" s="11"/>
      <c r="CS350" s="11"/>
      <c r="CT350" s="11"/>
      <c r="CU350" s="11"/>
      <c r="CV350" s="11"/>
      <c r="CW350" s="11"/>
      <c r="CX350" s="11"/>
      <c r="CY350" s="11"/>
      <c r="CZ350" s="11"/>
      <c r="DA350" s="11"/>
      <c r="DB350" s="11"/>
      <c r="DC350" s="11"/>
      <c r="DD350" s="11"/>
      <c r="DE350" s="11"/>
      <c r="DF350" s="11"/>
      <c r="DG350" s="11"/>
      <c r="DH350" s="11"/>
      <c r="DI350" s="11"/>
      <c r="DJ350" s="11"/>
      <c r="DK350" s="11"/>
      <c r="DL350" s="11"/>
      <c r="DM350" s="11"/>
      <c r="DN350" s="11"/>
      <c r="DO350" s="11"/>
      <c r="DP350" s="11"/>
      <c r="DQ350" s="11"/>
      <c r="DR350" s="11"/>
      <c r="DS350" s="11"/>
      <c r="DT350" s="11"/>
      <c r="DU350" s="11"/>
      <c r="DV350" s="11"/>
      <c r="DW350" s="11"/>
      <c r="DX350" s="11"/>
      <c r="DY350" s="11"/>
      <c r="DZ350" s="11"/>
      <c r="EA350" s="11"/>
      <c r="EB350" s="11"/>
      <c r="EC350" s="11"/>
      <c r="ED350" s="11"/>
      <c r="EE350" s="11"/>
      <c r="EF350" s="11"/>
      <c r="EG350" s="11"/>
      <c r="EH350" s="11"/>
      <c r="EI350" s="11"/>
      <c r="EJ350" s="11"/>
      <c r="EK350" s="11"/>
      <c r="EL350" s="11"/>
      <c r="EM350" s="11"/>
      <c r="EN350" s="11"/>
      <c r="EO350" s="11"/>
      <c r="EP350" s="11"/>
      <c r="EQ350" s="11"/>
      <c r="ER350" s="11"/>
      <c r="ES350" s="11"/>
      <c r="ET350" s="11"/>
      <c r="EU350" s="11"/>
      <c r="EV350" s="11"/>
      <c r="EW350" s="11"/>
      <c r="EX350" s="11"/>
      <c r="EY350" s="11"/>
      <c r="EZ350" s="11"/>
      <c r="FA350" s="11"/>
      <c r="FB350" s="11"/>
      <c r="FC350" s="11"/>
      <c r="FD350" s="11"/>
      <c r="FE350" s="11"/>
      <c r="FF350" s="11"/>
      <c r="FG350" s="11"/>
      <c r="FH350" s="11"/>
      <c r="FI350" s="11"/>
      <c r="FJ350" s="11"/>
      <c r="FK350" s="11"/>
      <c r="FL350" s="11"/>
      <c r="FM350" s="11"/>
      <c r="FN350" s="11"/>
      <c r="FO350" s="11"/>
      <c r="FP350" s="11"/>
      <c r="FQ350" s="11"/>
      <c r="FR350" s="11"/>
      <c r="FS350" s="11"/>
      <c r="FT350" s="11"/>
      <c r="FU350" s="11"/>
      <c r="FV350" s="11"/>
      <c r="FW350" s="11"/>
      <c r="FX350" s="11"/>
      <c r="FY350" s="11"/>
      <c r="FZ350" s="11"/>
      <c r="GA350" s="11"/>
      <c r="GB350" s="11"/>
      <c r="GC350" s="11"/>
      <c r="GD350" s="11"/>
      <c r="GE350" s="11"/>
      <c r="GF350" s="11"/>
      <c r="GG350" s="11"/>
      <c r="GH350" s="11"/>
      <c r="GI350" s="11"/>
      <c r="GJ350" s="11"/>
      <c r="GK350" s="11"/>
      <c r="GL350" s="11"/>
      <c r="GM350" s="11"/>
      <c r="GN350" s="11"/>
      <c r="GO350" s="11"/>
      <c r="GP350" s="11"/>
      <c r="GQ350" s="11"/>
      <c r="GR350" s="11"/>
      <c r="GS350" s="11"/>
      <c r="GT350" s="11"/>
      <c r="GU350" s="11"/>
      <c r="GV350" s="11"/>
      <c r="GW350" s="11"/>
      <c r="GX350" s="11"/>
      <c r="GY350" s="11"/>
      <c r="GZ350" s="11"/>
      <c r="HA350" s="11"/>
      <c r="HB350" s="11"/>
      <c r="HC350" s="11"/>
      <c r="HD350" s="11"/>
      <c r="HE350" s="11"/>
      <c r="HF350" s="11"/>
      <c r="HG350" s="11"/>
      <c r="HH350" s="11"/>
      <c r="HI350" s="11"/>
      <c r="HJ350" s="11"/>
      <c r="HK350" s="11"/>
      <c r="HL350" s="11"/>
      <c r="HM350" s="11"/>
      <c r="HN350" s="11"/>
      <c r="HO350" s="11"/>
      <c r="HP350" s="11"/>
      <c r="HQ350" s="11"/>
      <c r="HR350" s="11"/>
      <c r="HS350" s="11"/>
      <c r="HT350" s="11"/>
      <c r="HU350" s="11"/>
      <c r="HV350" s="11"/>
      <c r="HW350" s="11"/>
      <c r="HX350" s="11"/>
      <c r="HY350" s="11"/>
      <c r="HZ350" s="11"/>
      <c r="IA350" s="11"/>
      <c r="IB350" s="11"/>
      <c r="IC350" s="11"/>
      <c r="ID350" s="11"/>
      <c r="IE350" s="11"/>
      <c r="IF350" s="11"/>
      <c r="IG350" s="11"/>
      <c r="IH350" s="11"/>
      <c r="II350" s="11"/>
      <c r="IJ350" s="11"/>
      <c r="IK350" s="11"/>
      <c r="IL350" s="11"/>
      <c r="IM350" s="11"/>
      <c r="IN350" s="11"/>
      <c r="IO350" s="11"/>
      <c r="IP350" s="11"/>
      <c r="IQ350" s="11"/>
      <c r="IR350" s="11"/>
      <c r="IS350" s="11"/>
      <c r="IT350" s="11"/>
      <c r="IU350" s="11"/>
    </row>
    <row r="351" spans="1:255" ht="48.75" customHeight="1">
      <c r="A351" s="1" t="s">
        <v>25</v>
      </c>
      <c r="B351" s="1" t="s">
        <v>619</v>
      </c>
      <c r="C351" s="1" t="s">
        <v>17</v>
      </c>
      <c r="D351" s="1" t="s">
        <v>11</v>
      </c>
      <c r="E351" s="8">
        <v>13</v>
      </c>
      <c r="F351" s="8">
        <v>13</v>
      </c>
      <c r="G351" s="8">
        <v>0</v>
      </c>
      <c r="H351" s="11"/>
      <c r="I351" s="11"/>
      <c r="J351" s="11"/>
      <c r="K351" s="11"/>
      <c r="L351" s="11"/>
      <c r="M351" s="11"/>
      <c r="N351" s="11"/>
      <c r="O351" s="11"/>
      <c r="P351" s="11"/>
      <c r="Q351" s="11"/>
      <c r="R351" s="11"/>
      <c r="S351" s="11"/>
      <c r="T351" s="11"/>
      <c r="U351" s="11"/>
      <c r="V351" s="11"/>
      <c r="W351" s="11"/>
      <c r="X351" s="11"/>
      <c r="Y351" s="11"/>
      <c r="Z351" s="11"/>
      <c r="AA351" s="11"/>
      <c r="AB351" s="11"/>
      <c r="AC351" s="11"/>
      <c r="AD351" s="11"/>
      <c r="AE351" s="11"/>
      <c r="AF351" s="11"/>
      <c r="AG351" s="11"/>
      <c r="AH351" s="11"/>
      <c r="AI351" s="11"/>
      <c r="AJ351" s="11"/>
      <c r="AK351" s="11"/>
      <c r="AL351" s="11"/>
      <c r="AM351" s="11"/>
      <c r="AN351" s="11"/>
      <c r="AO351" s="11"/>
      <c r="AP351" s="11"/>
      <c r="AQ351" s="11"/>
      <c r="AR351" s="11"/>
      <c r="AS351" s="11"/>
      <c r="AT351" s="11"/>
      <c r="AU351" s="11"/>
      <c r="AV351" s="11"/>
      <c r="AW351" s="11"/>
      <c r="AX351" s="11"/>
      <c r="AY351" s="11"/>
      <c r="AZ351" s="11"/>
      <c r="BA351" s="11"/>
      <c r="BB351" s="11"/>
      <c r="BC351" s="11"/>
      <c r="BD351" s="11"/>
      <c r="BE351" s="11"/>
      <c r="BF351" s="11"/>
      <c r="BG351" s="11"/>
      <c r="BH351" s="11"/>
      <c r="BI351" s="11"/>
      <c r="BJ351" s="11"/>
      <c r="BK351" s="11"/>
      <c r="BL351" s="11"/>
      <c r="BM351" s="11"/>
      <c r="BN351" s="11"/>
      <c r="BO351" s="11"/>
      <c r="BP351" s="11"/>
      <c r="BQ351" s="11"/>
      <c r="BR351" s="11"/>
      <c r="BS351" s="11"/>
      <c r="BT351" s="11"/>
      <c r="BU351" s="11"/>
      <c r="BV351" s="11"/>
      <c r="BW351" s="11"/>
      <c r="BX351" s="11"/>
      <c r="BY351" s="11"/>
      <c r="BZ351" s="11"/>
      <c r="CA351" s="11"/>
      <c r="CB351" s="11"/>
      <c r="CC351" s="11"/>
      <c r="CD351" s="11"/>
      <c r="CE351" s="11"/>
      <c r="CF351" s="11"/>
      <c r="CG351" s="11"/>
      <c r="CH351" s="11"/>
      <c r="CI351" s="11"/>
      <c r="CJ351" s="11"/>
      <c r="CK351" s="11"/>
      <c r="CL351" s="11"/>
      <c r="CM351" s="11"/>
      <c r="CN351" s="11"/>
      <c r="CO351" s="11"/>
      <c r="CP351" s="11"/>
      <c r="CQ351" s="11"/>
      <c r="CR351" s="11"/>
      <c r="CS351" s="11"/>
      <c r="CT351" s="11"/>
      <c r="CU351" s="11"/>
      <c r="CV351" s="11"/>
      <c r="CW351" s="11"/>
      <c r="CX351" s="11"/>
      <c r="CY351" s="11"/>
      <c r="CZ351" s="11"/>
      <c r="DA351" s="11"/>
      <c r="DB351" s="11"/>
      <c r="DC351" s="11"/>
      <c r="DD351" s="11"/>
      <c r="DE351" s="11"/>
      <c r="DF351" s="11"/>
      <c r="DG351" s="11"/>
      <c r="DH351" s="11"/>
      <c r="DI351" s="11"/>
      <c r="DJ351" s="11"/>
      <c r="DK351" s="11"/>
      <c r="DL351" s="11"/>
      <c r="DM351" s="11"/>
      <c r="DN351" s="11"/>
      <c r="DO351" s="11"/>
      <c r="DP351" s="11"/>
      <c r="DQ351" s="11"/>
      <c r="DR351" s="11"/>
      <c r="DS351" s="11"/>
      <c r="DT351" s="11"/>
      <c r="DU351" s="11"/>
      <c r="DV351" s="11"/>
      <c r="DW351" s="11"/>
      <c r="DX351" s="11"/>
      <c r="DY351" s="11"/>
      <c r="DZ351" s="11"/>
      <c r="EA351" s="11"/>
      <c r="EB351" s="11"/>
      <c r="EC351" s="11"/>
      <c r="ED351" s="11"/>
      <c r="EE351" s="11"/>
      <c r="EF351" s="11"/>
      <c r="EG351" s="11"/>
      <c r="EH351" s="11"/>
      <c r="EI351" s="11"/>
      <c r="EJ351" s="11"/>
      <c r="EK351" s="11"/>
      <c r="EL351" s="11"/>
      <c r="EM351" s="11"/>
      <c r="EN351" s="11"/>
      <c r="EO351" s="11"/>
      <c r="EP351" s="11"/>
      <c r="EQ351" s="11"/>
      <c r="ER351" s="11"/>
      <c r="ES351" s="11"/>
      <c r="ET351" s="11"/>
      <c r="EU351" s="11"/>
      <c r="EV351" s="11"/>
      <c r="EW351" s="11"/>
      <c r="EX351" s="11"/>
      <c r="EY351" s="11"/>
      <c r="EZ351" s="11"/>
      <c r="FA351" s="11"/>
      <c r="FB351" s="11"/>
      <c r="FC351" s="11"/>
      <c r="FD351" s="11"/>
      <c r="FE351" s="11"/>
      <c r="FF351" s="11"/>
      <c r="FG351" s="11"/>
      <c r="FH351" s="11"/>
      <c r="FI351" s="11"/>
      <c r="FJ351" s="11"/>
      <c r="FK351" s="11"/>
      <c r="FL351" s="11"/>
      <c r="FM351" s="11"/>
      <c r="FN351" s="11"/>
      <c r="FO351" s="11"/>
      <c r="FP351" s="11"/>
      <c r="FQ351" s="11"/>
      <c r="FR351" s="11"/>
      <c r="FS351" s="11"/>
      <c r="FT351" s="11"/>
      <c r="FU351" s="11"/>
      <c r="FV351" s="11"/>
      <c r="FW351" s="11"/>
      <c r="FX351" s="11"/>
      <c r="FY351" s="11"/>
      <c r="FZ351" s="11"/>
      <c r="GA351" s="11"/>
      <c r="GB351" s="11"/>
      <c r="GC351" s="11"/>
      <c r="GD351" s="11"/>
      <c r="GE351" s="11"/>
      <c r="GF351" s="11"/>
      <c r="GG351" s="11"/>
      <c r="GH351" s="11"/>
      <c r="GI351" s="11"/>
      <c r="GJ351" s="11"/>
      <c r="GK351" s="11"/>
      <c r="GL351" s="11"/>
      <c r="GM351" s="11"/>
      <c r="GN351" s="11"/>
      <c r="GO351" s="11"/>
      <c r="GP351" s="11"/>
      <c r="GQ351" s="11"/>
      <c r="GR351" s="11"/>
      <c r="GS351" s="11"/>
      <c r="GT351" s="11"/>
      <c r="GU351" s="11"/>
      <c r="GV351" s="11"/>
      <c r="GW351" s="11"/>
      <c r="GX351" s="11"/>
      <c r="GY351" s="11"/>
      <c r="GZ351" s="11"/>
      <c r="HA351" s="11"/>
      <c r="HB351" s="11"/>
      <c r="HC351" s="11"/>
      <c r="HD351" s="11"/>
      <c r="HE351" s="11"/>
      <c r="HF351" s="11"/>
      <c r="HG351" s="11"/>
      <c r="HH351" s="11"/>
      <c r="HI351" s="11"/>
      <c r="HJ351" s="11"/>
      <c r="HK351" s="11"/>
      <c r="HL351" s="11"/>
      <c r="HM351" s="11"/>
      <c r="HN351" s="11"/>
      <c r="HO351" s="11"/>
      <c r="HP351" s="11"/>
      <c r="HQ351" s="11"/>
      <c r="HR351" s="11"/>
      <c r="HS351" s="11"/>
      <c r="HT351" s="11"/>
      <c r="HU351" s="11"/>
      <c r="HV351" s="11"/>
      <c r="HW351" s="11"/>
      <c r="HX351" s="11"/>
      <c r="HY351" s="11"/>
      <c r="HZ351" s="11"/>
      <c r="IA351" s="11"/>
      <c r="IB351" s="11"/>
      <c r="IC351" s="11"/>
      <c r="ID351" s="11"/>
      <c r="IE351" s="11"/>
      <c r="IF351" s="11"/>
      <c r="IG351" s="11"/>
      <c r="IH351" s="11"/>
      <c r="II351" s="11"/>
      <c r="IJ351" s="11"/>
      <c r="IK351" s="11"/>
      <c r="IL351" s="11"/>
      <c r="IM351" s="11"/>
      <c r="IN351" s="11"/>
      <c r="IO351" s="11"/>
      <c r="IP351" s="11"/>
      <c r="IQ351" s="11"/>
      <c r="IR351" s="11"/>
      <c r="IS351" s="11"/>
      <c r="IT351" s="11"/>
      <c r="IU351" s="11"/>
    </row>
    <row r="352" spans="1:7" ht="94.5" customHeight="1">
      <c r="A352" s="25" t="s">
        <v>620</v>
      </c>
      <c r="B352" s="3" t="s">
        <v>621</v>
      </c>
      <c r="C352" s="1"/>
      <c r="D352" s="1"/>
      <c r="E352" s="4">
        <f t="shared" si="11"/>
        <v>39</v>
      </c>
      <c r="F352" s="8">
        <f>F353+F355</f>
        <v>39</v>
      </c>
      <c r="G352" s="8">
        <f>G353+G355</f>
        <v>0</v>
      </c>
    </row>
    <row r="353" spans="1:7" ht="54.75" customHeight="1">
      <c r="A353" s="20" t="s">
        <v>622</v>
      </c>
      <c r="B353" s="1" t="s">
        <v>623</v>
      </c>
      <c r="C353" s="1"/>
      <c r="D353" s="1"/>
      <c r="E353" s="8">
        <f t="shared" si="11"/>
        <v>38</v>
      </c>
      <c r="F353" s="8">
        <f>F354</f>
        <v>38</v>
      </c>
      <c r="G353" s="8">
        <f>G354</f>
        <v>0</v>
      </c>
    </row>
    <row r="354" spans="1:7" ht="38.25" customHeight="1">
      <c r="A354" s="20" t="s">
        <v>38</v>
      </c>
      <c r="B354" s="1" t="s">
        <v>623</v>
      </c>
      <c r="C354" s="1" t="s">
        <v>20</v>
      </c>
      <c r="D354" s="1" t="s">
        <v>11</v>
      </c>
      <c r="E354" s="8">
        <f t="shared" si="11"/>
        <v>38</v>
      </c>
      <c r="F354" s="8">
        <v>38</v>
      </c>
      <c r="G354" s="8">
        <v>0</v>
      </c>
    </row>
    <row r="355" spans="1:7" ht="45.75" customHeight="1">
      <c r="A355" s="20" t="s">
        <v>600</v>
      </c>
      <c r="B355" s="1" t="s">
        <v>624</v>
      </c>
      <c r="C355" s="1"/>
      <c r="D355" s="1"/>
      <c r="E355" s="8">
        <f t="shared" si="11"/>
        <v>1</v>
      </c>
      <c r="F355" s="8">
        <f>F356</f>
        <v>1</v>
      </c>
      <c r="G355" s="8">
        <f>G356</f>
        <v>0</v>
      </c>
    </row>
    <row r="356" spans="1:7" ht="54.75" customHeight="1">
      <c r="A356" s="1" t="s">
        <v>25</v>
      </c>
      <c r="B356" s="1" t="s">
        <v>624</v>
      </c>
      <c r="C356" s="1" t="s">
        <v>17</v>
      </c>
      <c r="D356" s="1" t="s">
        <v>11</v>
      </c>
      <c r="E356" s="8">
        <f t="shared" si="11"/>
        <v>1</v>
      </c>
      <c r="F356" s="8">
        <v>1</v>
      </c>
      <c r="G356" s="8">
        <v>0</v>
      </c>
    </row>
    <row r="357" spans="1:7" ht="336.75" customHeight="1">
      <c r="A357" s="25" t="s">
        <v>625</v>
      </c>
      <c r="B357" s="3" t="s">
        <v>626</v>
      </c>
      <c r="C357" s="1"/>
      <c r="D357" s="1"/>
      <c r="E357" s="4">
        <f t="shared" si="11"/>
        <v>40</v>
      </c>
      <c r="F357" s="4">
        <f>F358</f>
        <v>40</v>
      </c>
      <c r="G357" s="4">
        <f>G358</f>
        <v>0</v>
      </c>
    </row>
    <row r="358" spans="1:7" s="5" customFormat="1" ht="254.25" customHeight="1">
      <c r="A358" s="36" t="s">
        <v>627</v>
      </c>
      <c r="B358" s="1" t="s">
        <v>628</v>
      </c>
      <c r="C358" s="1"/>
      <c r="D358" s="1"/>
      <c r="E358" s="4">
        <f t="shared" si="11"/>
        <v>40</v>
      </c>
      <c r="F358" s="8">
        <f>F359</f>
        <v>40</v>
      </c>
      <c r="G358" s="8">
        <f>G359</f>
        <v>0</v>
      </c>
    </row>
    <row r="359" spans="1:255" ht="33.75" customHeight="1">
      <c r="A359" s="20" t="s">
        <v>38</v>
      </c>
      <c r="B359" s="1" t="s">
        <v>628</v>
      </c>
      <c r="C359" s="1" t="s">
        <v>20</v>
      </c>
      <c r="D359" s="1" t="s">
        <v>11</v>
      </c>
      <c r="E359" s="8">
        <f t="shared" si="11"/>
        <v>40</v>
      </c>
      <c r="F359" s="8">
        <v>40</v>
      </c>
      <c r="G359" s="8">
        <v>0</v>
      </c>
      <c r="H359" s="17"/>
      <c r="I359" s="17"/>
      <c r="J359" s="17"/>
      <c r="K359" s="17"/>
      <c r="L359" s="17"/>
      <c r="M359" s="17"/>
      <c r="N359" s="17"/>
      <c r="O359" s="17"/>
      <c r="P359" s="17"/>
      <c r="Q359" s="17"/>
      <c r="R359" s="17"/>
      <c r="S359" s="17"/>
      <c r="T359" s="17"/>
      <c r="U359" s="17"/>
      <c r="V359" s="17"/>
      <c r="W359" s="17"/>
      <c r="X359" s="17"/>
      <c r="Y359" s="17"/>
      <c r="Z359" s="17"/>
      <c r="AA359" s="17"/>
      <c r="AB359" s="17"/>
      <c r="AC359" s="17"/>
      <c r="AD359" s="17"/>
      <c r="AE359" s="17"/>
      <c r="AF359" s="17"/>
      <c r="AG359" s="17"/>
      <c r="AH359" s="17"/>
      <c r="AI359" s="17"/>
      <c r="AJ359" s="17"/>
      <c r="AK359" s="17"/>
      <c r="AL359" s="17"/>
      <c r="AM359" s="17"/>
      <c r="AN359" s="17"/>
      <c r="AO359" s="17"/>
      <c r="AP359" s="17"/>
      <c r="AQ359" s="17"/>
      <c r="AR359" s="17"/>
      <c r="AS359" s="17"/>
      <c r="AT359" s="17"/>
      <c r="AU359" s="17"/>
      <c r="AV359" s="17"/>
      <c r="AW359" s="17"/>
      <c r="AX359" s="17"/>
      <c r="AY359" s="17"/>
      <c r="AZ359" s="17"/>
      <c r="BA359" s="17"/>
      <c r="BB359" s="17"/>
      <c r="BC359" s="17"/>
      <c r="BD359" s="17"/>
      <c r="BE359" s="17"/>
      <c r="BF359" s="17"/>
      <c r="BG359" s="17"/>
      <c r="BH359" s="17"/>
      <c r="BI359" s="17"/>
      <c r="BJ359" s="17"/>
      <c r="BK359" s="17"/>
      <c r="BL359" s="17"/>
      <c r="BM359" s="17"/>
      <c r="BN359" s="17"/>
      <c r="BO359" s="17"/>
      <c r="BP359" s="17"/>
      <c r="BQ359" s="17"/>
      <c r="BR359" s="17"/>
      <c r="BS359" s="17"/>
      <c r="BT359" s="17"/>
      <c r="BU359" s="17"/>
      <c r="BV359" s="17"/>
      <c r="BW359" s="17"/>
      <c r="BX359" s="17"/>
      <c r="BY359" s="17"/>
      <c r="BZ359" s="17"/>
      <c r="CA359" s="17"/>
      <c r="CB359" s="17"/>
      <c r="CC359" s="17"/>
      <c r="CD359" s="17"/>
      <c r="CE359" s="17"/>
      <c r="CF359" s="17"/>
      <c r="CG359" s="17"/>
      <c r="CH359" s="17"/>
      <c r="CI359" s="17"/>
      <c r="CJ359" s="17"/>
      <c r="CK359" s="17"/>
      <c r="CL359" s="17"/>
      <c r="CM359" s="17"/>
      <c r="CN359" s="17"/>
      <c r="CO359" s="17"/>
      <c r="CP359" s="17"/>
      <c r="CQ359" s="17"/>
      <c r="CR359" s="17"/>
      <c r="CS359" s="17"/>
      <c r="CT359" s="17"/>
      <c r="CU359" s="17"/>
      <c r="CV359" s="17"/>
      <c r="CW359" s="17"/>
      <c r="CX359" s="17"/>
      <c r="CY359" s="17"/>
      <c r="CZ359" s="17"/>
      <c r="DA359" s="17"/>
      <c r="DB359" s="17"/>
      <c r="DC359" s="17"/>
      <c r="DD359" s="17"/>
      <c r="DE359" s="17"/>
      <c r="DF359" s="17"/>
      <c r="DG359" s="17"/>
      <c r="DH359" s="17"/>
      <c r="DI359" s="17"/>
      <c r="DJ359" s="17"/>
      <c r="DK359" s="17"/>
      <c r="DL359" s="17"/>
      <c r="DM359" s="17"/>
      <c r="DN359" s="17"/>
      <c r="DO359" s="17"/>
      <c r="DP359" s="17"/>
      <c r="DQ359" s="17"/>
      <c r="DR359" s="17"/>
      <c r="DS359" s="17"/>
      <c r="DT359" s="17"/>
      <c r="DU359" s="17"/>
      <c r="DV359" s="17"/>
      <c r="DW359" s="17"/>
      <c r="DX359" s="17"/>
      <c r="DY359" s="17"/>
      <c r="DZ359" s="17"/>
      <c r="EA359" s="17"/>
      <c r="EB359" s="17"/>
      <c r="EC359" s="17"/>
      <c r="ED359" s="17"/>
      <c r="EE359" s="17"/>
      <c r="EF359" s="17"/>
      <c r="EG359" s="17"/>
      <c r="EH359" s="17"/>
      <c r="EI359" s="17"/>
      <c r="EJ359" s="17"/>
      <c r="EK359" s="17"/>
      <c r="EL359" s="17"/>
      <c r="EM359" s="17"/>
      <c r="EN359" s="17"/>
      <c r="EO359" s="17"/>
      <c r="EP359" s="17"/>
      <c r="EQ359" s="17"/>
      <c r="ER359" s="17"/>
      <c r="ES359" s="17"/>
      <c r="ET359" s="17"/>
      <c r="EU359" s="17"/>
      <c r="EV359" s="17"/>
      <c r="EW359" s="17"/>
      <c r="EX359" s="17"/>
      <c r="EY359" s="17"/>
      <c r="EZ359" s="17"/>
      <c r="FA359" s="17"/>
      <c r="FB359" s="17"/>
      <c r="FC359" s="17"/>
      <c r="FD359" s="17"/>
      <c r="FE359" s="17"/>
      <c r="FF359" s="17"/>
      <c r="FG359" s="17"/>
      <c r="FH359" s="17"/>
      <c r="FI359" s="17"/>
      <c r="FJ359" s="17"/>
      <c r="FK359" s="17"/>
      <c r="FL359" s="17"/>
      <c r="FM359" s="17"/>
      <c r="FN359" s="17"/>
      <c r="FO359" s="17"/>
      <c r="FP359" s="17"/>
      <c r="FQ359" s="17"/>
      <c r="FR359" s="17"/>
      <c r="FS359" s="17"/>
      <c r="FT359" s="17"/>
      <c r="FU359" s="17"/>
      <c r="FV359" s="17"/>
      <c r="FW359" s="17"/>
      <c r="FX359" s="17"/>
      <c r="FY359" s="17"/>
      <c r="FZ359" s="17"/>
      <c r="GA359" s="17"/>
      <c r="GB359" s="17"/>
      <c r="GC359" s="17"/>
      <c r="GD359" s="17"/>
      <c r="GE359" s="17"/>
      <c r="GF359" s="17"/>
      <c r="GG359" s="17"/>
      <c r="GH359" s="17"/>
      <c r="GI359" s="17"/>
      <c r="GJ359" s="17"/>
      <c r="GK359" s="17"/>
      <c r="GL359" s="17"/>
      <c r="GM359" s="17"/>
      <c r="GN359" s="17"/>
      <c r="GO359" s="17"/>
      <c r="GP359" s="17"/>
      <c r="GQ359" s="17"/>
      <c r="GR359" s="17"/>
      <c r="GS359" s="17"/>
      <c r="GT359" s="17"/>
      <c r="GU359" s="17"/>
      <c r="GV359" s="17"/>
      <c r="GW359" s="17"/>
      <c r="GX359" s="17"/>
      <c r="GY359" s="17"/>
      <c r="GZ359" s="17"/>
      <c r="HA359" s="17"/>
      <c r="HB359" s="17"/>
      <c r="HC359" s="17"/>
      <c r="HD359" s="17"/>
      <c r="HE359" s="17"/>
      <c r="HF359" s="17"/>
      <c r="HG359" s="17"/>
      <c r="HH359" s="17"/>
      <c r="HI359" s="17"/>
      <c r="HJ359" s="17"/>
      <c r="HK359" s="17"/>
      <c r="HL359" s="17"/>
      <c r="HM359" s="17"/>
      <c r="HN359" s="17"/>
      <c r="HO359" s="17"/>
      <c r="HP359" s="17"/>
      <c r="HQ359" s="17"/>
      <c r="HR359" s="17"/>
      <c r="HS359" s="17"/>
      <c r="HT359" s="17"/>
      <c r="HU359" s="17"/>
      <c r="HV359" s="17"/>
      <c r="HW359" s="17"/>
      <c r="HX359" s="17"/>
      <c r="HY359" s="17"/>
      <c r="HZ359" s="17"/>
      <c r="IA359" s="17"/>
      <c r="IB359" s="17"/>
      <c r="IC359" s="17"/>
      <c r="ID359" s="17"/>
      <c r="IE359" s="17"/>
      <c r="IF359" s="17"/>
      <c r="IG359" s="17"/>
      <c r="IH359" s="17"/>
      <c r="II359" s="17"/>
      <c r="IJ359" s="17"/>
      <c r="IK359" s="17"/>
      <c r="IL359" s="17"/>
      <c r="IM359" s="17"/>
      <c r="IN359" s="17"/>
      <c r="IO359" s="17"/>
      <c r="IP359" s="17"/>
      <c r="IQ359" s="17"/>
      <c r="IR359" s="17"/>
      <c r="IS359" s="17"/>
      <c r="IT359" s="17"/>
      <c r="IU359" s="17"/>
    </row>
    <row r="360" spans="1:255" ht="74.25" customHeight="1">
      <c r="A360" s="25" t="s">
        <v>629</v>
      </c>
      <c r="B360" s="3" t="s">
        <v>630</v>
      </c>
      <c r="C360" s="1"/>
      <c r="D360" s="1"/>
      <c r="E360" s="4">
        <f t="shared" si="11"/>
        <v>300</v>
      </c>
      <c r="F360" s="4">
        <f>F361</f>
        <v>300</v>
      </c>
      <c r="G360" s="4">
        <f>G361</f>
        <v>0</v>
      </c>
      <c r="H360" s="11"/>
      <c r="I360" s="11"/>
      <c r="J360" s="11"/>
      <c r="K360" s="11"/>
      <c r="L360" s="11"/>
      <c r="M360" s="11"/>
      <c r="N360" s="11"/>
      <c r="O360" s="11"/>
      <c r="P360" s="11"/>
      <c r="Q360" s="11"/>
      <c r="R360" s="11"/>
      <c r="S360" s="11"/>
      <c r="T360" s="11"/>
      <c r="U360" s="11"/>
      <c r="V360" s="11"/>
      <c r="W360" s="11"/>
      <c r="X360" s="11"/>
      <c r="Y360" s="11"/>
      <c r="Z360" s="11"/>
      <c r="AA360" s="11"/>
      <c r="AB360" s="11"/>
      <c r="AC360" s="11"/>
      <c r="AD360" s="11"/>
      <c r="AE360" s="11"/>
      <c r="AF360" s="11"/>
      <c r="AG360" s="11"/>
      <c r="AH360" s="11"/>
      <c r="AI360" s="11"/>
      <c r="AJ360" s="11"/>
      <c r="AK360" s="11"/>
      <c r="AL360" s="11"/>
      <c r="AM360" s="11"/>
      <c r="AN360" s="11"/>
      <c r="AO360" s="11"/>
      <c r="AP360" s="11"/>
      <c r="AQ360" s="11"/>
      <c r="AR360" s="11"/>
      <c r="AS360" s="11"/>
      <c r="AT360" s="11"/>
      <c r="AU360" s="11"/>
      <c r="AV360" s="11"/>
      <c r="AW360" s="11"/>
      <c r="AX360" s="11"/>
      <c r="AY360" s="11"/>
      <c r="AZ360" s="11"/>
      <c r="BA360" s="11"/>
      <c r="BB360" s="11"/>
      <c r="BC360" s="11"/>
      <c r="BD360" s="11"/>
      <c r="BE360" s="11"/>
      <c r="BF360" s="11"/>
      <c r="BG360" s="11"/>
      <c r="BH360" s="11"/>
      <c r="BI360" s="11"/>
      <c r="BJ360" s="11"/>
      <c r="BK360" s="11"/>
      <c r="BL360" s="11"/>
      <c r="BM360" s="11"/>
      <c r="BN360" s="11"/>
      <c r="BO360" s="11"/>
      <c r="BP360" s="11"/>
      <c r="BQ360" s="11"/>
      <c r="BR360" s="11"/>
      <c r="BS360" s="11"/>
      <c r="BT360" s="11"/>
      <c r="BU360" s="11"/>
      <c r="BV360" s="11"/>
      <c r="BW360" s="11"/>
      <c r="BX360" s="11"/>
      <c r="BY360" s="11"/>
      <c r="BZ360" s="11"/>
      <c r="CA360" s="11"/>
      <c r="CB360" s="11"/>
      <c r="CC360" s="11"/>
      <c r="CD360" s="11"/>
      <c r="CE360" s="11"/>
      <c r="CF360" s="11"/>
      <c r="CG360" s="11"/>
      <c r="CH360" s="11"/>
      <c r="CI360" s="11"/>
      <c r="CJ360" s="11"/>
      <c r="CK360" s="11"/>
      <c r="CL360" s="11"/>
      <c r="CM360" s="11"/>
      <c r="CN360" s="11"/>
      <c r="CO360" s="11"/>
      <c r="CP360" s="11"/>
      <c r="CQ360" s="11"/>
      <c r="CR360" s="11"/>
      <c r="CS360" s="11"/>
      <c r="CT360" s="11"/>
      <c r="CU360" s="11"/>
      <c r="CV360" s="11"/>
      <c r="CW360" s="11"/>
      <c r="CX360" s="11"/>
      <c r="CY360" s="11"/>
      <c r="CZ360" s="11"/>
      <c r="DA360" s="11"/>
      <c r="DB360" s="11"/>
      <c r="DC360" s="11"/>
      <c r="DD360" s="11"/>
      <c r="DE360" s="11"/>
      <c r="DF360" s="11"/>
      <c r="DG360" s="11"/>
      <c r="DH360" s="11"/>
      <c r="DI360" s="11"/>
      <c r="DJ360" s="11"/>
      <c r="DK360" s="11"/>
      <c r="DL360" s="11"/>
      <c r="DM360" s="11"/>
      <c r="DN360" s="11"/>
      <c r="DO360" s="11"/>
      <c r="DP360" s="11"/>
      <c r="DQ360" s="11"/>
      <c r="DR360" s="11"/>
      <c r="DS360" s="11"/>
      <c r="DT360" s="11"/>
      <c r="DU360" s="11"/>
      <c r="DV360" s="11"/>
      <c r="DW360" s="11"/>
      <c r="DX360" s="11"/>
      <c r="DY360" s="11"/>
      <c r="DZ360" s="11"/>
      <c r="EA360" s="11"/>
      <c r="EB360" s="11"/>
      <c r="EC360" s="11"/>
      <c r="ED360" s="11"/>
      <c r="EE360" s="11"/>
      <c r="EF360" s="11"/>
      <c r="EG360" s="11"/>
      <c r="EH360" s="11"/>
      <c r="EI360" s="11"/>
      <c r="EJ360" s="11"/>
      <c r="EK360" s="11"/>
      <c r="EL360" s="11"/>
      <c r="EM360" s="11"/>
      <c r="EN360" s="11"/>
      <c r="EO360" s="11"/>
      <c r="EP360" s="11"/>
      <c r="EQ360" s="11"/>
      <c r="ER360" s="11"/>
      <c r="ES360" s="11"/>
      <c r="ET360" s="11"/>
      <c r="EU360" s="11"/>
      <c r="EV360" s="11"/>
      <c r="EW360" s="11"/>
      <c r="EX360" s="11"/>
      <c r="EY360" s="11"/>
      <c r="EZ360" s="11"/>
      <c r="FA360" s="11"/>
      <c r="FB360" s="11"/>
      <c r="FC360" s="11"/>
      <c r="FD360" s="11"/>
      <c r="FE360" s="11"/>
      <c r="FF360" s="11"/>
      <c r="FG360" s="11"/>
      <c r="FH360" s="11"/>
      <c r="FI360" s="11"/>
      <c r="FJ360" s="11"/>
      <c r="FK360" s="11"/>
      <c r="FL360" s="11"/>
      <c r="FM360" s="11"/>
      <c r="FN360" s="11"/>
      <c r="FO360" s="11"/>
      <c r="FP360" s="11"/>
      <c r="FQ360" s="11"/>
      <c r="FR360" s="11"/>
      <c r="FS360" s="11"/>
      <c r="FT360" s="11"/>
      <c r="FU360" s="11"/>
      <c r="FV360" s="11"/>
      <c r="FW360" s="11"/>
      <c r="FX360" s="11"/>
      <c r="FY360" s="11"/>
      <c r="FZ360" s="11"/>
      <c r="GA360" s="11"/>
      <c r="GB360" s="11"/>
      <c r="GC360" s="11"/>
      <c r="GD360" s="11"/>
      <c r="GE360" s="11"/>
      <c r="GF360" s="11"/>
      <c r="GG360" s="11"/>
      <c r="GH360" s="11"/>
      <c r="GI360" s="11"/>
      <c r="GJ360" s="11"/>
      <c r="GK360" s="11"/>
      <c r="GL360" s="11"/>
      <c r="GM360" s="11"/>
      <c r="GN360" s="11"/>
      <c r="GO360" s="11"/>
      <c r="GP360" s="11"/>
      <c r="GQ360" s="11"/>
      <c r="GR360" s="11"/>
      <c r="GS360" s="11"/>
      <c r="GT360" s="11"/>
      <c r="GU360" s="11"/>
      <c r="GV360" s="11"/>
      <c r="GW360" s="11"/>
      <c r="GX360" s="11"/>
      <c r="GY360" s="11"/>
      <c r="GZ360" s="11"/>
      <c r="HA360" s="11"/>
      <c r="HB360" s="11"/>
      <c r="HC360" s="11"/>
      <c r="HD360" s="11"/>
      <c r="HE360" s="11"/>
      <c r="HF360" s="11"/>
      <c r="HG360" s="11"/>
      <c r="HH360" s="11"/>
      <c r="HI360" s="11"/>
      <c r="HJ360" s="11"/>
      <c r="HK360" s="11"/>
      <c r="HL360" s="11"/>
      <c r="HM360" s="11"/>
      <c r="HN360" s="11"/>
      <c r="HO360" s="11"/>
      <c r="HP360" s="11"/>
      <c r="HQ360" s="11"/>
      <c r="HR360" s="11"/>
      <c r="HS360" s="11"/>
      <c r="HT360" s="11"/>
      <c r="HU360" s="11"/>
      <c r="HV360" s="11"/>
      <c r="HW360" s="11"/>
      <c r="HX360" s="11"/>
      <c r="HY360" s="11"/>
      <c r="HZ360" s="11"/>
      <c r="IA360" s="11"/>
      <c r="IB360" s="11"/>
      <c r="IC360" s="11"/>
      <c r="ID360" s="11"/>
      <c r="IE360" s="11"/>
      <c r="IF360" s="11"/>
      <c r="IG360" s="11"/>
      <c r="IH360" s="11"/>
      <c r="II360" s="11"/>
      <c r="IJ360" s="11"/>
      <c r="IK360" s="11"/>
      <c r="IL360" s="11"/>
      <c r="IM360" s="11"/>
      <c r="IN360" s="11"/>
      <c r="IO360" s="11"/>
      <c r="IP360" s="11"/>
      <c r="IQ360" s="11"/>
      <c r="IR360" s="11"/>
      <c r="IS360" s="11"/>
      <c r="IT360" s="11"/>
      <c r="IU360" s="11"/>
    </row>
    <row r="361" spans="1:7" ht="57.75" customHeight="1">
      <c r="A361" s="20" t="s">
        <v>631</v>
      </c>
      <c r="B361" s="1" t="s">
        <v>632</v>
      </c>
      <c r="C361" s="1"/>
      <c r="D361" s="1"/>
      <c r="E361" s="8">
        <f t="shared" si="11"/>
        <v>300</v>
      </c>
      <c r="F361" s="8">
        <f>F362</f>
        <v>300</v>
      </c>
      <c r="G361" s="8">
        <f>G362</f>
        <v>0</v>
      </c>
    </row>
    <row r="362" spans="1:255" ht="52.5" customHeight="1">
      <c r="A362" s="1" t="s">
        <v>25</v>
      </c>
      <c r="B362" s="1" t="s">
        <v>632</v>
      </c>
      <c r="C362" s="1" t="s">
        <v>17</v>
      </c>
      <c r="D362" s="1" t="s">
        <v>11</v>
      </c>
      <c r="E362" s="8">
        <f t="shared" si="11"/>
        <v>300</v>
      </c>
      <c r="F362" s="8">
        <v>300</v>
      </c>
      <c r="G362" s="8">
        <v>0</v>
      </c>
      <c r="H362" s="11"/>
      <c r="I362" s="11"/>
      <c r="J362" s="11"/>
      <c r="K362" s="11"/>
      <c r="L362" s="11"/>
      <c r="M362" s="11"/>
      <c r="N362" s="11"/>
      <c r="O362" s="11"/>
      <c r="P362" s="11"/>
      <c r="Q362" s="11"/>
      <c r="R362" s="11"/>
      <c r="S362" s="11"/>
      <c r="T362" s="11"/>
      <c r="U362" s="11"/>
      <c r="V362" s="11"/>
      <c r="W362" s="11"/>
      <c r="X362" s="11"/>
      <c r="Y362" s="11"/>
      <c r="Z362" s="11"/>
      <c r="AA362" s="11"/>
      <c r="AB362" s="11"/>
      <c r="AC362" s="11"/>
      <c r="AD362" s="11"/>
      <c r="AE362" s="11"/>
      <c r="AF362" s="11"/>
      <c r="AG362" s="11"/>
      <c r="AH362" s="11"/>
      <c r="AI362" s="11"/>
      <c r="AJ362" s="11"/>
      <c r="AK362" s="11"/>
      <c r="AL362" s="11"/>
      <c r="AM362" s="11"/>
      <c r="AN362" s="11"/>
      <c r="AO362" s="11"/>
      <c r="AP362" s="11"/>
      <c r="AQ362" s="11"/>
      <c r="AR362" s="11"/>
      <c r="AS362" s="11"/>
      <c r="AT362" s="11"/>
      <c r="AU362" s="11"/>
      <c r="AV362" s="11"/>
      <c r="AW362" s="11"/>
      <c r="AX362" s="11"/>
      <c r="AY362" s="11"/>
      <c r="AZ362" s="11"/>
      <c r="BA362" s="11"/>
      <c r="BB362" s="11"/>
      <c r="BC362" s="11"/>
      <c r="BD362" s="11"/>
      <c r="BE362" s="11"/>
      <c r="BF362" s="11"/>
      <c r="BG362" s="11"/>
      <c r="BH362" s="11"/>
      <c r="BI362" s="11"/>
      <c r="BJ362" s="11"/>
      <c r="BK362" s="11"/>
      <c r="BL362" s="11"/>
      <c r="BM362" s="11"/>
      <c r="BN362" s="11"/>
      <c r="BO362" s="11"/>
      <c r="BP362" s="11"/>
      <c r="BQ362" s="11"/>
      <c r="BR362" s="11"/>
      <c r="BS362" s="11"/>
      <c r="BT362" s="11"/>
      <c r="BU362" s="11"/>
      <c r="BV362" s="11"/>
      <c r="BW362" s="11"/>
      <c r="BX362" s="11"/>
      <c r="BY362" s="11"/>
      <c r="BZ362" s="11"/>
      <c r="CA362" s="11"/>
      <c r="CB362" s="11"/>
      <c r="CC362" s="11"/>
      <c r="CD362" s="11"/>
      <c r="CE362" s="11"/>
      <c r="CF362" s="11"/>
      <c r="CG362" s="11"/>
      <c r="CH362" s="11"/>
      <c r="CI362" s="11"/>
      <c r="CJ362" s="11"/>
      <c r="CK362" s="11"/>
      <c r="CL362" s="11"/>
      <c r="CM362" s="11"/>
      <c r="CN362" s="11"/>
      <c r="CO362" s="11"/>
      <c r="CP362" s="11"/>
      <c r="CQ362" s="11"/>
      <c r="CR362" s="11"/>
      <c r="CS362" s="11"/>
      <c r="CT362" s="11"/>
      <c r="CU362" s="11"/>
      <c r="CV362" s="11"/>
      <c r="CW362" s="11"/>
      <c r="CX362" s="11"/>
      <c r="CY362" s="11"/>
      <c r="CZ362" s="11"/>
      <c r="DA362" s="11"/>
      <c r="DB362" s="11"/>
      <c r="DC362" s="11"/>
      <c r="DD362" s="11"/>
      <c r="DE362" s="11"/>
      <c r="DF362" s="11"/>
      <c r="DG362" s="11"/>
      <c r="DH362" s="11"/>
      <c r="DI362" s="11"/>
      <c r="DJ362" s="11"/>
      <c r="DK362" s="11"/>
      <c r="DL362" s="11"/>
      <c r="DM362" s="11"/>
      <c r="DN362" s="11"/>
      <c r="DO362" s="11"/>
      <c r="DP362" s="11"/>
      <c r="DQ362" s="11"/>
      <c r="DR362" s="11"/>
      <c r="DS362" s="11"/>
      <c r="DT362" s="11"/>
      <c r="DU362" s="11"/>
      <c r="DV362" s="11"/>
      <c r="DW362" s="11"/>
      <c r="DX362" s="11"/>
      <c r="DY362" s="11"/>
      <c r="DZ362" s="11"/>
      <c r="EA362" s="11"/>
      <c r="EB362" s="11"/>
      <c r="EC362" s="11"/>
      <c r="ED362" s="11"/>
      <c r="EE362" s="11"/>
      <c r="EF362" s="11"/>
      <c r="EG362" s="11"/>
      <c r="EH362" s="11"/>
      <c r="EI362" s="11"/>
      <c r="EJ362" s="11"/>
      <c r="EK362" s="11"/>
      <c r="EL362" s="11"/>
      <c r="EM362" s="11"/>
      <c r="EN362" s="11"/>
      <c r="EO362" s="11"/>
      <c r="EP362" s="11"/>
      <c r="EQ362" s="11"/>
      <c r="ER362" s="11"/>
      <c r="ES362" s="11"/>
      <c r="ET362" s="11"/>
      <c r="EU362" s="11"/>
      <c r="EV362" s="11"/>
      <c r="EW362" s="11"/>
      <c r="EX362" s="11"/>
      <c r="EY362" s="11"/>
      <c r="EZ362" s="11"/>
      <c r="FA362" s="11"/>
      <c r="FB362" s="11"/>
      <c r="FC362" s="11"/>
      <c r="FD362" s="11"/>
      <c r="FE362" s="11"/>
      <c r="FF362" s="11"/>
      <c r="FG362" s="11"/>
      <c r="FH362" s="11"/>
      <c r="FI362" s="11"/>
      <c r="FJ362" s="11"/>
      <c r="FK362" s="11"/>
      <c r="FL362" s="11"/>
      <c r="FM362" s="11"/>
      <c r="FN362" s="11"/>
      <c r="FO362" s="11"/>
      <c r="FP362" s="11"/>
      <c r="FQ362" s="11"/>
      <c r="FR362" s="11"/>
      <c r="FS362" s="11"/>
      <c r="FT362" s="11"/>
      <c r="FU362" s="11"/>
      <c r="FV362" s="11"/>
      <c r="FW362" s="11"/>
      <c r="FX362" s="11"/>
      <c r="FY362" s="11"/>
      <c r="FZ362" s="11"/>
      <c r="GA362" s="11"/>
      <c r="GB362" s="11"/>
      <c r="GC362" s="11"/>
      <c r="GD362" s="11"/>
      <c r="GE362" s="11"/>
      <c r="GF362" s="11"/>
      <c r="GG362" s="11"/>
      <c r="GH362" s="11"/>
      <c r="GI362" s="11"/>
      <c r="GJ362" s="11"/>
      <c r="GK362" s="11"/>
      <c r="GL362" s="11"/>
      <c r="GM362" s="11"/>
      <c r="GN362" s="11"/>
      <c r="GO362" s="11"/>
      <c r="GP362" s="11"/>
      <c r="GQ362" s="11"/>
      <c r="GR362" s="11"/>
      <c r="GS362" s="11"/>
      <c r="GT362" s="11"/>
      <c r="GU362" s="11"/>
      <c r="GV362" s="11"/>
      <c r="GW362" s="11"/>
      <c r="GX362" s="11"/>
      <c r="GY362" s="11"/>
      <c r="GZ362" s="11"/>
      <c r="HA362" s="11"/>
      <c r="HB362" s="11"/>
      <c r="HC362" s="11"/>
      <c r="HD362" s="11"/>
      <c r="HE362" s="11"/>
      <c r="HF362" s="11"/>
      <c r="HG362" s="11"/>
      <c r="HH362" s="11"/>
      <c r="HI362" s="11"/>
      <c r="HJ362" s="11"/>
      <c r="HK362" s="11"/>
      <c r="HL362" s="11"/>
      <c r="HM362" s="11"/>
      <c r="HN362" s="11"/>
      <c r="HO362" s="11"/>
      <c r="HP362" s="11"/>
      <c r="HQ362" s="11"/>
      <c r="HR362" s="11"/>
      <c r="HS362" s="11"/>
      <c r="HT362" s="11"/>
      <c r="HU362" s="11"/>
      <c r="HV362" s="11"/>
      <c r="HW362" s="11"/>
      <c r="HX362" s="11"/>
      <c r="HY362" s="11"/>
      <c r="HZ362" s="11"/>
      <c r="IA362" s="11"/>
      <c r="IB362" s="11"/>
      <c r="IC362" s="11"/>
      <c r="ID362" s="11"/>
      <c r="IE362" s="11"/>
      <c r="IF362" s="11"/>
      <c r="IG362" s="11"/>
      <c r="IH362" s="11"/>
      <c r="II362" s="11"/>
      <c r="IJ362" s="11"/>
      <c r="IK362" s="11"/>
      <c r="IL362" s="11"/>
      <c r="IM362" s="11"/>
      <c r="IN362" s="11"/>
      <c r="IO362" s="11"/>
      <c r="IP362" s="11"/>
      <c r="IQ362" s="11"/>
      <c r="IR362" s="11"/>
      <c r="IS362" s="11"/>
      <c r="IT362" s="11"/>
      <c r="IU362" s="11"/>
    </row>
    <row r="363" spans="1:7" ht="140.25" customHeight="1">
      <c r="A363" s="3" t="s">
        <v>633</v>
      </c>
      <c r="B363" s="3" t="s">
        <v>634</v>
      </c>
      <c r="C363" s="1"/>
      <c r="D363" s="1"/>
      <c r="E363" s="4">
        <f t="shared" si="11"/>
        <v>258840</v>
      </c>
      <c r="F363" s="4">
        <f>F364</f>
        <v>0</v>
      </c>
      <c r="G363" s="4">
        <f>G364</f>
        <v>258840</v>
      </c>
    </row>
    <row r="364" spans="1:7" ht="46.5" customHeight="1">
      <c r="A364" s="20" t="s">
        <v>635</v>
      </c>
      <c r="B364" s="1" t="s">
        <v>636</v>
      </c>
      <c r="C364" s="1"/>
      <c r="D364" s="1"/>
      <c r="E364" s="8">
        <f t="shared" si="11"/>
        <v>258840</v>
      </c>
      <c r="F364" s="8">
        <f>F365+F366</f>
        <v>0</v>
      </c>
      <c r="G364" s="8">
        <f>G365+G366</f>
        <v>258840</v>
      </c>
    </row>
    <row r="365" spans="1:7" ht="51" customHeight="1">
      <c r="A365" s="1" t="s">
        <v>25</v>
      </c>
      <c r="B365" s="1" t="s">
        <v>636</v>
      </c>
      <c r="C365" s="1" t="s">
        <v>17</v>
      </c>
      <c r="D365" s="1" t="s">
        <v>11</v>
      </c>
      <c r="E365" s="8">
        <f t="shared" si="11"/>
        <v>4120</v>
      </c>
      <c r="F365" s="8">
        <v>0</v>
      </c>
      <c r="G365" s="8">
        <v>4120</v>
      </c>
    </row>
    <row r="366" spans="1:255" ht="45.75" customHeight="1">
      <c r="A366" s="20" t="s">
        <v>38</v>
      </c>
      <c r="B366" s="1" t="s">
        <v>636</v>
      </c>
      <c r="C366" s="1" t="s">
        <v>20</v>
      </c>
      <c r="D366" s="1" t="s">
        <v>11</v>
      </c>
      <c r="E366" s="8">
        <f t="shared" si="11"/>
        <v>254720</v>
      </c>
      <c r="F366" s="8">
        <v>0</v>
      </c>
      <c r="G366" s="8">
        <v>254720</v>
      </c>
      <c r="H366" s="5"/>
      <c r="I366" s="5"/>
      <c r="J366" s="5"/>
      <c r="K366" s="5"/>
      <c r="L366" s="5"/>
      <c r="M366" s="5"/>
      <c r="N366" s="5"/>
      <c r="O366" s="5"/>
      <c r="P366" s="5"/>
      <c r="Q366" s="5"/>
      <c r="R366" s="5"/>
      <c r="S366" s="5"/>
      <c r="T366" s="5"/>
      <c r="U366" s="5"/>
      <c r="V366" s="5"/>
      <c r="W366" s="5"/>
      <c r="X366" s="5"/>
      <c r="Y366" s="5"/>
      <c r="Z366" s="5"/>
      <c r="AA366" s="5"/>
      <c r="AB366" s="5"/>
      <c r="AC366" s="5"/>
      <c r="AD366" s="5"/>
      <c r="AE366" s="5"/>
      <c r="AF366" s="5"/>
      <c r="AG366" s="5"/>
      <c r="AH366" s="5"/>
      <c r="AI366" s="5"/>
      <c r="AJ366" s="5"/>
      <c r="AK366" s="5"/>
      <c r="AL366" s="5"/>
      <c r="AM366" s="5"/>
      <c r="AN366" s="5"/>
      <c r="AO366" s="5"/>
      <c r="AP366" s="5"/>
      <c r="AQ366" s="5"/>
      <c r="AR366" s="5"/>
      <c r="AS366" s="5"/>
      <c r="AT366" s="5"/>
      <c r="AU366" s="5"/>
      <c r="AV366" s="5"/>
      <c r="AW366" s="5"/>
      <c r="AX366" s="5"/>
      <c r="AY366" s="5"/>
      <c r="AZ366" s="5"/>
      <c r="BA366" s="5"/>
      <c r="BB366" s="5"/>
      <c r="BC366" s="5"/>
      <c r="BD366" s="5"/>
      <c r="BE366" s="5"/>
      <c r="BF366" s="5"/>
      <c r="BG366" s="5"/>
      <c r="BH366" s="5"/>
      <c r="BI366" s="5"/>
      <c r="BJ366" s="5"/>
      <c r="BK366" s="5"/>
      <c r="BL366" s="5"/>
      <c r="BM366" s="5"/>
      <c r="BN366" s="5"/>
      <c r="BO366" s="5"/>
      <c r="BP366" s="5"/>
      <c r="BQ366" s="5"/>
      <c r="BR366" s="5"/>
      <c r="BS366" s="5"/>
      <c r="BT366" s="5"/>
      <c r="BU366" s="5"/>
      <c r="BV366" s="5"/>
      <c r="BW366" s="5"/>
      <c r="BX366" s="5"/>
      <c r="BY366" s="5"/>
      <c r="BZ366" s="5"/>
      <c r="CA366" s="5"/>
      <c r="CB366" s="5"/>
      <c r="CC366" s="5"/>
      <c r="CD366" s="5"/>
      <c r="CE366" s="5"/>
      <c r="CF366" s="5"/>
      <c r="CG366" s="5"/>
      <c r="CH366" s="5"/>
      <c r="CI366" s="5"/>
      <c r="CJ366" s="5"/>
      <c r="CK366" s="5"/>
      <c r="CL366" s="5"/>
      <c r="CM366" s="5"/>
      <c r="CN366" s="5"/>
      <c r="CO366" s="5"/>
      <c r="CP366" s="5"/>
      <c r="CQ366" s="5"/>
      <c r="CR366" s="5"/>
      <c r="CS366" s="5"/>
      <c r="CT366" s="5"/>
      <c r="CU366" s="5"/>
      <c r="CV366" s="5"/>
      <c r="CW366" s="5"/>
      <c r="CX366" s="5"/>
      <c r="CY366" s="5"/>
      <c r="CZ366" s="5"/>
      <c r="DA366" s="5"/>
      <c r="DB366" s="5"/>
      <c r="DC366" s="5"/>
      <c r="DD366" s="5"/>
      <c r="DE366" s="5"/>
      <c r="DF366" s="5"/>
      <c r="DG366" s="5"/>
      <c r="DH366" s="5"/>
      <c r="DI366" s="5"/>
      <c r="DJ366" s="5"/>
      <c r="DK366" s="5"/>
      <c r="DL366" s="5"/>
      <c r="DM366" s="5"/>
      <c r="DN366" s="5"/>
      <c r="DO366" s="5"/>
      <c r="DP366" s="5"/>
      <c r="DQ366" s="5"/>
      <c r="DR366" s="5"/>
      <c r="DS366" s="5"/>
      <c r="DT366" s="5"/>
      <c r="DU366" s="5"/>
      <c r="DV366" s="5"/>
      <c r="DW366" s="5"/>
      <c r="DX366" s="5"/>
      <c r="DY366" s="5"/>
      <c r="DZ366" s="5"/>
      <c r="EA366" s="5"/>
      <c r="EB366" s="5"/>
      <c r="EC366" s="5"/>
      <c r="ED366" s="5"/>
      <c r="EE366" s="5"/>
      <c r="EF366" s="5"/>
      <c r="EG366" s="5"/>
      <c r="EH366" s="5"/>
      <c r="EI366" s="5"/>
      <c r="EJ366" s="5"/>
      <c r="EK366" s="5"/>
      <c r="EL366" s="5"/>
      <c r="EM366" s="5"/>
      <c r="EN366" s="5"/>
      <c r="EO366" s="5"/>
      <c r="EP366" s="5"/>
      <c r="EQ366" s="5"/>
      <c r="ER366" s="5"/>
      <c r="ES366" s="5"/>
      <c r="ET366" s="5"/>
      <c r="EU366" s="5"/>
      <c r="EV366" s="5"/>
      <c r="EW366" s="5"/>
      <c r="EX366" s="5"/>
      <c r="EY366" s="5"/>
      <c r="EZ366" s="5"/>
      <c r="FA366" s="5"/>
      <c r="FB366" s="5"/>
      <c r="FC366" s="5"/>
      <c r="FD366" s="5"/>
      <c r="FE366" s="5"/>
      <c r="FF366" s="5"/>
      <c r="FG366" s="5"/>
      <c r="FH366" s="5"/>
      <c r="FI366" s="5"/>
      <c r="FJ366" s="5"/>
      <c r="FK366" s="5"/>
      <c r="FL366" s="5"/>
      <c r="FM366" s="5"/>
      <c r="FN366" s="5"/>
      <c r="FO366" s="5"/>
      <c r="FP366" s="5"/>
      <c r="FQ366" s="5"/>
      <c r="FR366" s="5"/>
      <c r="FS366" s="5"/>
      <c r="FT366" s="5"/>
      <c r="FU366" s="5"/>
      <c r="FV366" s="5"/>
      <c r="FW366" s="5"/>
      <c r="FX366" s="5"/>
      <c r="FY366" s="5"/>
      <c r="FZ366" s="5"/>
      <c r="GA366" s="5"/>
      <c r="GB366" s="5"/>
      <c r="GC366" s="5"/>
      <c r="GD366" s="5"/>
      <c r="GE366" s="5"/>
      <c r="GF366" s="5"/>
      <c r="GG366" s="5"/>
      <c r="GH366" s="5"/>
      <c r="GI366" s="5"/>
      <c r="GJ366" s="5"/>
      <c r="GK366" s="5"/>
      <c r="GL366" s="5"/>
      <c r="GM366" s="5"/>
      <c r="GN366" s="5"/>
      <c r="GO366" s="5"/>
      <c r="GP366" s="5"/>
      <c r="GQ366" s="5"/>
      <c r="GR366" s="5"/>
      <c r="GS366" s="5"/>
      <c r="GT366" s="5"/>
      <c r="GU366" s="5"/>
      <c r="GV366" s="5"/>
      <c r="GW366" s="5"/>
      <c r="GX366" s="5"/>
      <c r="GY366" s="5"/>
      <c r="GZ366" s="5"/>
      <c r="HA366" s="5"/>
      <c r="HB366" s="5"/>
      <c r="HC366" s="5"/>
      <c r="HD366" s="5"/>
      <c r="HE366" s="5"/>
      <c r="HF366" s="5"/>
      <c r="HG366" s="5"/>
      <c r="HH366" s="5"/>
      <c r="HI366" s="5"/>
      <c r="HJ366" s="5"/>
      <c r="HK366" s="5"/>
      <c r="HL366" s="5"/>
      <c r="HM366" s="5"/>
      <c r="HN366" s="5"/>
      <c r="HO366" s="5"/>
      <c r="HP366" s="5"/>
      <c r="HQ366" s="5"/>
      <c r="HR366" s="5"/>
      <c r="HS366" s="5"/>
      <c r="HT366" s="5"/>
      <c r="HU366" s="5"/>
      <c r="HV366" s="5"/>
      <c r="HW366" s="5"/>
      <c r="HX366" s="5"/>
      <c r="HY366" s="5"/>
      <c r="HZ366" s="5"/>
      <c r="IA366" s="5"/>
      <c r="IB366" s="5"/>
      <c r="IC366" s="5"/>
      <c r="ID366" s="5"/>
      <c r="IE366" s="5"/>
      <c r="IF366" s="5"/>
      <c r="IG366" s="5"/>
      <c r="IH366" s="5"/>
      <c r="II366" s="5"/>
      <c r="IJ366" s="5"/>
      <c r="IK366" s="5"/>
      <c r="IL366" s="5"/>
      <c r="IM366" s="5"/>
      <c r="IN366" s="5"/>
      <c r="IO366" s="5"/>
      <c r="IP366" s="5"/>
      <c r="IQ366" s="5"/>
      <c r="IR366" s="5"/>
      <c r="IS366" s="5"/>
      <c r="IT366" s="5"/>
      <c r="IU366" s="5"/>
    </row>
    <row r="367" spans="1:7" ht="102.75" customHeight="1">
      <c r="A367" s="25" t="s">
        <v>637</v>
      </c>
      <c r="B367" s="3" t="s">
        <v>638</v>
      </c>
      <c r="C367" s="1"/>
      <c r="D367" s="1"/>
      <c r="E367" s="4">
        <f t="shared" si="11"/>
        <v>119271</v>
      </c>
      <c r="F367" s="4">
        <f>F368</f>
        <v>0</v>
      </c>
      <c r="G367" s="4">
        <f>G368</f>
        <v>119271</v>
      </c>
    </row>
    <row r="368" spans="1:7" ht="75.75" customHeight="1">
      <c r="A368" s="20" t="s">
        <v>639</v>
      </c>
      <c r="B368" s="1" t="s">
        <v>640</v>
      </c>
      <c r="C368" s="1"/>
      <c r="D368" s="1"/>
      <c r="E368" s="8">
        <f t="shared" si="11"/>
        <v>119271</v>
      </c>
      <c r="F368" s="8">
        <f>F369+F370</f>
        <v>0</v>
      </c>
      <c r="G368" s="8">
        <f>G369+G370</f>
        <v>119271</v>
      </c>
    </row>
    <row r="369" spans="1:7" ht="54" customHeight="1">
      <c r="A369" s="1" t="s">
        <v>25</v>
      </c>
      <c r="B369" s="1" t="s">
        <v>640</v>
      </c>
      <c r="C369" s="1" t="s">
        <v>17</v>
      </c>
      <c r="D369" s="1" t="s">
        <v>11</v>
      </c>
      <c r="E369" s="8">
        <f t="shared" si="11"/>
        <v>2215</v>
      </c>
      <c r="F369" s="8">
        <v>0</v>
      </c>
      <c r="G369" s="8">
        <v>2215</v>
      </c>
    </row>
    <row r="370" spans="1:7" ht="40.5" customHeight="1">
      <c r="A370" s="20" t="s">
        <v>38</v>
      </c>
      <c r="B370" s="1" t="s">
        <v>640</v>
      </c>
      <c r="C370" s="1" t="s">
        <v>20</v>
      </c>
      <c r="D370" s="1" t="s">
        <v>11</v>
      </c>
      <c r="E370" s="8">
        <f t="shared" si="11"/>
        <v>117056</v>
      </c>
      <c r="F370" s="8">
        <v>0</v>
      </c>
      <c r="G370" s="8">
        <v>117056</v>
      </c>
    </row>
    <row r="371" spans="1:7" s="5" customFormat="1" ht="139.5" customHeight="1">
      <c r="A371" s="25" t="s">
        <v>641</v>
      </c>
      <c r="B371" s="3" t="s">
        <v>642</v>
      </c>
      <c r="C371" s="1"/>
      <c r="D371" s="1"/>
      <c r="E371" s="4">
        <f t="shared" si="11"/>
        <v>6329</v>
      </c>
      <c r="F371" s="4">
        <f>F372</f>
        <v>0</v>
      </c>
      <c r="G371" s="4">
        <f>G372</f>
        <v>6329</v>
      </c>
    </row>
    <row r="372" spans="1:255" s="5" customFormat="1" ht="111.75" customHeight="1">
      <c r="A372" s="7" t="s">
        <v>643</v>
      </c>
      <c r="B372" s="1" t="s">
        <v>644</v>
      </c>
      <c r="C372" s="1"/>
      <c r="D372" s="1"/>
      <c r="E372" s="8">
        <f t="shared" si="11"/>
        <v>6329</v>
      </c>
      <c r="F372" s="8">
        <f>F373+F374</f>
        <v>0</v>
      </c>
      <c r="G372" s="8">
        <f>G373+G374</f>
        <v>6329</v>
      </c>
      <c r="H372" s="6"/>
      <c r="I372" s="6"/>
      <c r="J372" s="6"/>
      <c r="K372" s="6"/>
      <c r="L372" s="6"/>
      <c r="M372" s="6"/>
      <c r="N372" s="6"/>
      <c r="O372" s="6"/>
      <c r="P372" s="6"/>
      <c r="Q372" s="6"/>
      <c r="R372" s="6"/>
      <c r="S372" s="6"/>
      <c r="T372" s="6"/>
      <c r="U372" s="6"/>
      <c r="V372" s="6"/>
      <c r="W372" s="6"/>
      <c r="X372" s="6"/>
      <c r="Y372" s="6"/>
      <c r="Z372" s="6"/>
      <c r="AA372" s="6"/>
      <c r="AB372" s="6"/>
      <c r="AC372" s="6"/>
      <c r="AD372" s="6"/>
      <c r="AE372" s="6"/>
      <c r="AF372" s="6"/>
      <c r="AG372" s="6"/>
      <c r="AH372" s="6"/>
      <c r="AI372" s="6"/>
      <c r="AJ372" s="6"/>
      <c r="AK372" s="6"/>
      <c r="AL372" s="6"/>
      <c r="AM372" s="6"/>
      <c r="AN372" s="6"/>
      <c r="AO372" s="6"/>
      <c r="AP372" s="6"/>
      <c r="AQ372" s="6"/>
      <c r="AR372" s="6"/>
      <c r="AS372" s="6"/>
      <c r="AT372" s="6"/>
      <c r="AU372" s="6"/>
      <c r="AV372" s="6"/>
      <c r="AW372" s="6"/>
      <c r="AX372" s="6"/>
      <c r="AY372" s="6"/>
      <c r="AZ372" s="6"/>
      <c r="BA372" s="6"/>
      <c r="BB372" s="6"/>
      <c r="BC372" s="6"/>
      <c r="BD372" s="6"/>
      <c r="BE372" s="6"/>
      <c r="BF372" s="6"/>
      <c r="BG372" s="6"/>
      <c r="BH372" s="6"/>
      <c r="BI372" s="6"/>
      <c r="BJ372" s="6"/>
      <c r="BK372" s="6"/>
      <c r="BL372" s="6"/>
      <c r="BM372" s="6"/>
      <c r="BN372" s="6"/>
      <c r="BO372" s="6"/>
      <c r="BP372" s="6"/>
      <c r="BQ372" s="6"/>
      <c r="BR372" s="6"/>
      <c r="BS372" s="6"/>
      <c r="BT372" s="6"/>
      <c r="BU372" s="6"/>
      <c r="BV372" s="6"/>
      <c r="BW372" s="6"/>
      <c r="BX372" s="6"/>
      <c r="BY372" s="6"/>
      <c r="BZ372" s="6"/>
      <c r="CA372" s="6"/>
      <c r="CB372" s="6"/>
      <c r="CC372" s="6"/>
      <c r="CD372" s="6"/>
      <c r="CE372" s="6"/>
      <c r="CF372" s="6"/>
      <c r="CG372" s="6"/>
      <c r="CH372" s="6"/>
      <c r="CI372" s="6"/>
      <c r="CJ372" s="6"/>
      <c r="CK372" s="6"/>
      <c r="CL372" s="6"/>
      <c r="CM372" s="6"/>
      <c r="CN372" s="6"/>
      <c r="CO372" s="6"/>
      <c r="CP372" s="6"/>
      <c r="CQ372" s="6"/>
      <c r="CR372" s="6"/>
      <c r="CS372" s="6"/>
      <c r="CT372" s="6"/>
      <c r="CU372" s="6"/>
      <c r="CV372" s="6"/>
      <c r="CW372" s="6"/>
      <c r="CX372" s="6"/>
      <c r="CY372" s="6"/>
      <c r="CZ372" s="6"/>
      <c r="DA372" s="6"/>
      <c r="DB372" s="6"/>
      <c r="DC372" s="6"/>
      <c r="DD372" s="6"/>
      <c r="DE372" s="6"/>
      <c r="DF372" s="6"/>
      <c r="DG372" s="6"/>
      <c r="DH372" s="6"/>
      <c r="DI372" s="6"/>
      <c r="DJ372" s="6"/>
      <c r="DK372" s="6"/>
      <c r="DL372" s="6"/>
      <c r="DM372" s="6"/>
      <c r="DN372" s="6"/>
      <c r="DO372" s="6"/>
      <c r="DP372" s="6"/>
      <c r="DQ372" s="6"/>
      <c r="DR372" s="6"/>
      <c r="DS372" s="6"/>
      <c r="DT372" s="6"/>
      <c r="DU372" s="6"/>
      <c r="DV372" s="6"/>
      <c r="DW372" s="6"/>
      <c r="DX372" s="6"/>
      <c r="DY372" s="6"/>
      <c r="DZ372" s="6"/>
      <c r="EA372" s="6"/>
      <c r="EB372" s="6"/>
      <c r="EC372" s="6"/>
      <c r="ED372" s="6"/>
      <c r="EE372" s="6"/>
      <c r="EF372" s="6"/>
      <c r="EG372" s="6"/>
      <c r="EH372" s="6"/>
      <c r="EI372" s="6"/>
      <c r="EJ372" s="6"/>
      <c r="EK372" s="6"/>
      <c r="EL372" s="6"/>
      <c r="EM372" s="6"/>
      <c r="EN372" s="6"/>
      <c r="EO372" s="6"/>
      <c r="EP372" s="6"/>
      <c r="EQ372" s="6"/>
      <c r="ER372" s="6"/>
      <c r="ES372" s="6"/>
      <c r="ET372" s="6"/>
      <c r="EU372" s="6"/>
      <c r="EV372" s="6"/>
      <c r="EW372" s="6"/>
      <c r="EX372" s="6"/>
      <c r="EY372" s="6"/>
      <c r="EZ372" s="6"/>
      <c r="FA372" s="6"/>
      <c r="FB372" s="6"/>
      <c r="FC372" s="6"/>
      <c r="FD372" s="6"/>
      <c r="FE372" s="6"/>
      <c r="FF372" s="6"/>
      <c r="FG372" s="6"/>
      <c r="FH372" s="6"/>
      <c r="FI372" s="6"/>
      <c r="FJ372" s="6"/>
      <c r="FK372" s="6"/>
      <c r="FL372" s="6"/>
      <c r="FM372" s="6"/>
      <c r="FN372" s="6"/>
      <c r="FO372" s="6"/>
      <c r="FP372" s="6"/>
      <c r="FQ372" s="6"/>
      <c r="FR372" s="6"/>
      <c r="FS372" s="6"/>
      <c r="FT372" s="6"/>
      <c r="FU372" s="6"/>
      <c r="FV372" s="6"/>
      <c r="FW372" s="6"/>
      <c r="FX372" s="6"/>
      <c r="FY372" s="6"/>
      <c r="FZ372" s="6"/>
      <c r="GA372" s="6"/>
      <c r="GB372" s="6"/>
      <c r="GC372" s="6"/>
      <c r="GD372" s="6"/>
      <c r="GE372" s="6"/>
      <c r="GF372" s="6"/>
      <c r="GG372" s="6"/>
      <c r="GH372" s="6"/>
      <c r="GI372" s="6"/>
      <c r="GJ372" s="6"/>
      <c r="GK372" s="6"/>
      <c r="GL372" s="6"/>
      <c r="GM372" s="6"/>
      <c r="GN372" s="6"/>
      <c r="GO372" s="6"/>
      <c r="GP372" s="6"/>
      <c r="GQ372" s="6"/>
      <c r="GR372" s="6"/>
      <c r="GS372" s="6"/>
      <c r="GT372" s="6"/>
      <c r="GU372" s="6"/>
      <c r="GV372" s="6"/>
      <c r="GW372" s="6"/>
      <c r="GX372" s="6"/>
      <c r="GY372" s="6"/>
      <c r="GZ372" s="6"/>
      <c r="HA372" s="6"/>
      <c r="HB372" s="6"/>
      <c r="HC372" s="6"/>
      <c r="HD372" s="6"/>
      <c r="HE372" s="6"/>
      <c r="HF372" s="6"/>
      <c r="HG372" s="6"/>
      <c r="HH372" s="6"/>
      <c r="HI372" s="6"/>
      <c r="HJ372" s="6"/>
      <c r="HK372" s="6"/>
      <c r="HL372" s="6"/>
      <c r="HM372" s="6"/>
      <c r="HN372" s="6"/>
      <c r="HO372" s="6"/>
      <c r="HP372" s="6"/>
      <c r="HQ372" s="6"/>
      <c r="HR372" s="6"/>
      <c r="HS372" s="6"/>
      <c r="HT372" s="6"/>
      <c r="HU372" s="6"/>
      <c r="HV372" s="6"/>
      <c r="HW372" s="6"/>
      <c r="HX372" s="6"/>
      <c r="HY372" s="6"/>
      <c r="HZ372" s="6"/>
      <c r="IA372" s="6"/>
      <c r="IB372" s="6"/>
      <c r="IC372" s="6"/>
      <c r="ID372" s="6"/>
      <c r="IE372" s="6"/>
      <c r="IF372" s="6"/>
      <c r="IG372" s="6"/>
      <c r="IH372" s="6"/>
      <c r="II372" s="6"/>
      <c r="IJ372" s="6"/>
      <c r="IK372" s="6"/>
      <c r="IL372" s="6"/>
      <c r="IM372" s="6"/>
      <c r="IN372" s="6"/>
      <c r="IO372" s="6"/>
      <c r="IP372" s="6"/>
      <c r="IQ372" s="6"/>
      <c r="IR372" s="6"/>
      <c r="IS372" s="6"/>
      <c r="IT372" s="6"/>
      <c r="IU372" s="6"/>
    </row>
    <row r="373" spans="1:255" s="5" customFormat="1" ht="51" customHeight="1">
      <c r="A373" s="1" t="s">
        <v>25</v>
      </c>
      <c r="B373" s="1" t="s">
        <v>644</v>
      </c>
      <c r="C373" s="1" t="s">
        <v>17</v>
      </c>
      <c r="D373" s="1" t="s">
        <v>11</v>
      </c>
      <c r="E373" s="8">
        <f t="shared" si="11"/>
        <v>115</v>
      </c>
      <c r="F373" s="8">
        <v>0</v>
      </c>
      <c r="G373" s="8">
        <v>115</v>
      </c>
      <c r="H373" s="6"/>
      <c r="I373" s="6"/>
      <c r="J373" s="6"/>
      <c r="K373" s="6"/>
      <c r="L373" s="6"/>
      <c r="M373" s="6"/>
      <c r="N373" s="6"/>
      <c r="O373" s="6"/>
      <c r="P373" s="6"/>
      <c r="Q373" s="6"/>
      <c r="R373" s="6"/>
      <c r="S373" s="6"/>
      <c r="T373" s="6"/>
      <c r="U373" s="6"/>
      <c r="V373" s="6"/>
      <c r="W373" s="6"/>
      <c r="X373" s="6"/>
      <c r="Y373" s="6"/>
      <c r="Z373" s="6"/>
      <c r="AA373" s="6"/>
      <c r="AB373" s="6"/>
      <c r="AC373" s="6"/>
      <c r="AD373" s="6"/>
      <c r="AE373" s="6"/>
      <c r="AF373" s="6"/>
      <c r="AG373" s="6"/>
      <c r="AH373" s="6"/>
      <c r="AI373" s="6"/>
      <c r="AJ373" s="6"/>
      <c r="AK373" s="6"/>
      <c r="AL373" s="6"/>
      <c r="AM373" s="6"/>
      <c r="AN373" s="6"/>
      <c r="AO373" s="6"/>
      <c r="AP373" s="6"/>
      <c r="AQ373" s="6"/>
      <c r="AR373" s="6"/>
      <c r="AS373" s="6"/>
      <c r="AT373" s="6"/>
      <c r="AU373" s="6"/>
      <c r="AV373" s="6"/>
      <c r="AW373" s="6"/>
      <c r="AX373" s="6"/>
      <c r="AY373" s="6"/>
      <c r="AZ373" s="6"/>
      <c r="BA373" s="6"/>
      <c r="BB373" s="6"/>
      <c r="BC373" s="6"/>
      <c r="BD373" s="6"/>
      <c r="BE373" s="6"/>
      <c r="BF373" s="6"/>
      <c r="BG373" s="6"/>
      <c r="BH373" s="6"/>
      <c r="BI373" s="6"/>
      <c r="BJ373" s="6"/>
      <c r="BK373" s="6"/>
      <c r="BL373" s="6"/>
      <c r="BM373" s="6"/>
      <c r="BN373" s="6"/>
      <c r="BO373" s="6"/>
      <c r="BP373" s="6"/>
      <c r="BQ373" s="6"/>
      <c r="BR373" s="6"/>
      <c r="BS373" s="6"/>
      <c r="BT373" s="6"/>
      <c r="BU373" s="6"/>
      <c r="BV373" s="6"/>
      <c r="BW373" s="6"/>
      <c r="BX373" s="6"/>
      <c r="BY373" s="6"/>
      <c r="BZ373" s="6"/>
      <c r="CA373" s="6"/>
      <c r="CB373" s="6"/>
      <c r="CC373" s="6"/>
      <c r="CD373" s="6"/>
      <c r="CE373" s="6"/>
      <c r="CF373" s="6"/>
      <c r="CG373" s="6"/>
      <c r="CH373" s="6"/>
      <c r="CI373" s="6"/>
      <c r="CJ373" s="6"/>
      <c r="CK373" s="6"/>
      <c r="CL373" s="6"/>
      <c r="CM373" s="6"/>
      <c r="CN373" s="6"/>
      <c r="CO373" s="6"/>
      <c r="CP373" s="6"/>
      <c r="CQ373" s="6"/>
      <c r="CR373" s="6"/>
      <c r="CS373" s="6"/>
      <c r="CT373" s="6"/>
      <c r="CU373" s="6"/>
      <c r="CV373" s="6"/>
      <c r="CW373" s="6"/>
      <c r="CX373" s="6"/>
      <c r="CY373" s="6"/>
      <c r="CZ373" s="6"/>
      <c r="DA373" s="6"/>
      <c r="DB373" s="6"/>
      <c r="DC373" s="6"/>
      <c r="DD373" s="6"/>
      <c r="DE373" s="6"/>
      <c r="DF373" s="6"/>
      <c r="DG373" s="6"/>
      <c r="DH373" s="6"/>
      <c r="DI373" s="6"/>
      <c r="DJ373" s="6"/>
      <c r="DK373" s="6"/>
      <c r="DL373" s="6"/>
      <c r="DM373" s="6"/>
      <c r="DN373" s="6"/>
      <c r="DO373" s="6"/>
      <c r="DP373" s="6"/>
      <c r="DQ373" s="6"/>
      <c r="DR373" s="6"/>
      <c r="DS373" s="6"/>
      <c r="DT373" s="6"/>
      <c r="DU373" s="6"/>
      <c r="DV373" s="6"/>
      <c r="DW373" s="6"/>
      <c r="DX373" s="6"/>
      <c r="DY373" s="6"/>
      <c r="DZ373" s="6"/>
      <c r="EA373" s="6"/>
      <c r="EB373" s="6"/>
      <c r="EC373" s="6"/>
      <c r="ED373" s="6"/>
      <c r="EE373" s="6"/>
      <c r="EF373" s="6"/>
      <c r="EG373" s="6"/>
      <c r="EH373" s="6"/>
      <c r="EI373" s="6"/>
      <c r="EJ373" s="6"/>
      <c r="EK373" s="6"/>
      <c r="EL373" s="6"/>
      <c r="EM373" s="6"/>
      <c r="EN373" s="6"/>
      <c r="EO373" s="6"/>
      <c r="EP373" s="6"/>
      <c r="EQ373" s="6"/>
      <c r="ER373" s="6"/>
      <c r="ES373" s="6"/>
      <c r="ET373" s="6"/>
      <c r="EU373" s="6"/>
      <c r="EV373" s="6"/>
      <c r="EW373" s="6"/>
      <c r="EX373" s="6"/>
      <c r="EY373" s="6"/>
      <c r="EZ373" s="6"/>
      <c r="FA373" s="6"/>
      <c r="FB373" s="6"/>
      <c r="FC373" s="6"/>
      <c r="FD373" s="6"/>
      <c r="FE373" s="6"/>
      <c r="FF373" s="6"/>
      <c r="FG373" s="6"/>
      <c r="FH373" s="6"/>
      <c r="FI373" s="6"/>
      <c r="FJ373" s="6"/>
      <c r="FK373" s="6"/>
      <c r="FL373" s="6"/>
      <c r="FM373" s="6"/>
      <c r="FN373" s="6"/>
      <c r="FO373" s="6"/>
      <c r="FP373" s="6"/>
      <c r="FQ373" s="6"/>
      <c r="FR373" s="6"/>
      <c r="FS373" s="6"/>
      <c r="FT373" s="6"/>
      <c r="FU373" s="6"/>
      <c r="FV373" s="6"/>
      <c r="FW373" s="6"/>
      <c r="FX373" s="6"/>
      <c r="FY373" s="6"/>
      <c r="FZ373" s="6"/>
      <c r="GA373" s="6"/>
      <c r="GB373" s="6"/>
      <c r="GC373" s="6"/>
      <c r="GD373" s="6"/>
      <c r="GE373" s="6"/>
      <c r="GF373" s="6"/>
      <c r="GG373" s="6"/>
      <c r="GH373" s="6"/>
      <c r="GI373" s="6"/>
      <c r="GJ373" s="6"/>
      <c r="GK373" s="6"/>
      <c r="GL373" s="6"/>
      <c r="GM373" s="6"/>
      <c r="GN373" s="6"/>
      <c r="GO373" s="6"/>
      <c r="GP373" s="6"/>
      <c r="GQ373" s="6"/>
      <c r="GR373" s="6"/>
      <c r="GS373" s="6"/>
      <c r="GT373" s="6"/>
      <c r="GU373" s="6"/>
      <c r="GV373" s="6"/>
      <c r="GW373" s="6"/>
      <c r="GX373" s="6"/>
      <c r="GY373" s="6"/>
      <c r="GZ373" s="6"/>
      <c r="HA373" s="6"/>
      <c r="HB373" s="6"/>
      <c r="HC373" s="6"/>
      <c r="HD373" s="6"/>
      <c r="HE373" s="6"/>
      <c r="HF373" s="6"/>
      <c r="HG373" s="6"/>
      <c r="HH373" s="6"/>
      <c r="HI373" s="6"/>
      <c r="HJ373" s="6"/>
      <c r="HK373" s="6"/>
      <c r="HL373" s="6"/>
      <c r="HM373" s="6"/>
      <c r="HN373" s="6"/>
      <c r="HO373" s="6"/>
      <c r="HP373" s="6"/>
      <c r="HQ373" s="6"/>
      <c r="HR373" s="6"/>
      <c r="HS373" s="6"/>
      <c r="HT373" s="6"/>
      <c r="HU373" s="6"/>
      <c r="HV373" s="6"/>
      <c r="HW373" s="6"/>
      <c r="HX373" s="6"/>
      <c r="HY373" s="6"/>
      <c r="HZ373" s="6"/>
      <c r="IA373" s="6"/>
      <c r="IB373" s="6"/>
      <c r="IC373" s="6"/>
      <c r="ID373" s="6"/>
      <c r="IE373" s="6"/>
      <c r="IF373" s="6"/>
      <c r="IG373" s="6"/>
      <c r="IH373" s="6"/>
      <c r="II373" s="6"/>
      <c r="IJ373" s="6"/>
      <c r="IK373" s="6"/>
      <c r="IL373" s="6"/>
      <c r="IM373" s="6"/>
      <c r="IN373" s="6"/>
      <c r="IO373" s="6"/>
      <c r="IP373" s="6"/>
      <c r="IQ373" s="6"/>
      <c r="IR373" s="6"/>
      <c r="IS373" s="6"/>
      <c r="IT373" s="6"/>
      <c r="IU373" s="6"/>
    </row>
    <row r="374" spans="1:255" s="5" customFormat="1" ht="44.25" customHeight="1">
      <c r="A374" s="20" t="s">
        <v>38</v>
      </c>
      <c r="B374" s="1" t="s">
        <v>644</v>
      </c>
      <c r="C374" s="1" t="s">
        <v>20</v>
      </c>
      <c r="D374" s="1" t="s">
        <v>11</v>
      </c>
      <c r="E374" s="8">
        <f t="shared" si="11"/>
        <v>6214</v>
      </c>
      <c r="F374" s="8">
        <v>0</v>
      </c>
      <c r="G374" s="8">
        <v>6214</v>
      </c>
      <c r="H374" s="6"/>
      <c r="I374" s="6"/>
      <c r="J374" s="6"/>
      <c r="K374" s="6"/>
      <c r="L374" s="6"/>
      <c r="M374" s="6"/>
      <c r="N374" s="6"/>
      <c r="O374" s="6"/>
      <c r="P374" s="6"/>
      <c r="Q374" s="6"/>
      <c r="R374" s="6"/>
      <c r="S374" s="6"/>
      <c r="T374" s="6"/>
      <c r="U374" s="6"/>
      <c r="V374" s="6"/>
      <c r="W374" s="6"/>
      <c r="X374" s="6"/>
      <c r="Y374" s="6"/>
      <c r="Z374" s="6"/>
      <c r="AA374" s="6"/>
      <c r="AB374" s="6"/>
      <c r="AC374" s="6"/>
      <c r="AD374" s="6"/>
      <c r="AE374" s="6"/>
      <c r="AF374" s="6"/>
      <c r="AG374" s="6"/>
      <c r="AH374" s="6"/>
      <c r="AI374" s="6"/>
      <c r="AJ374" s="6"/>
      <c r="AK374" s="6"/>
      <c r="AL374" s="6"/>
      <c r="AM374" s="6"/>
      <c r="AN374" s="6"/>
      <c r="AO374" s="6"/>
      <c r="AP374" s="6"/>
      <c r="AQ374" s="6"/>
      <c r="AR374" s="6"/>
      <c r="AS374" s="6"/>
      <c r="AT374" s="6"/>
      <c r="AU374" s="6"/>
      <c r="AV374" s="6"/>
      <c r="AW374" s="6"/>
      <c r="AX374" s="6"/>
      <c r="AY374" s="6"/>
      <c r="AZ374" s="6"/>
      <c r="BA374" s="6"/>
      <c r="BB374" s="6"/>
      <c r="BC374" s="6"/>
      <c r="BD374" s="6"/>
      <c r="BE374" s="6"/>
      <c r="BF374" s="6"/>
      <c r="BG374" s="6"/>
      <c r="BH374" s="6"/>
      <c r="BI374" s="6"/>
      <c r="BJ374" s="6"/>
      <c r="BK374" s="6"/>
      <c r="BL374" s="6"/>
      <c r="BM374" s="6"/>
      <c r="BN374" s="6"/>
      <c r="BO374" s="6"/>
      <c r="BP374" s="6"/>
      <c r="BQ374" s="6"/>
      <c r="BR374" s="6"/>
      <c r="BS374" s="6"/>
      <c r="BT374" s="6"/>
      <c r="BU374" s="6"/>
      <c r="BV374" s="6"/>
      <c r="BW374" s="6"/>
      <c r="BX374" s="6"/>
      <c r="BY374" s="6"/>
      <c r="BZ374" s="6"/>
      <c r="CA374" s="6"/>
      <c r="CB374" s="6"/>
      <c r="CC374" s="6"/>
      <c r="CD374" s="6"/>
      <c r="CE374" s="6"/>
      <c r="CF374" s="6"/>
      <c r="CG374" s="6"/>
      <c r="CH374" s="6"/>
      <c r="CI374" s="6"/>
      <c r="CJ374" s="6"/>
      <c r="CK374" s="6"/>
      <c r="CL374" s="6"/>
      <c r="CM374" s="6"/>
      <c r="CN374" s="6"/>
      <c r="CO374" s="6"/>
      <c r="CP374" s="6"/>
      <c r="CQ374" s="6"/>
      <c r="CR374" s="6"/>
      <c r="CS374" s="6"/>
      <c r="CT374" s="6"/>
      <c r="CU374" s="6"/>
      <c r="CV374" s="6"/>
      <c r="CW374" s="6"/>
      <c r="CX374" s="6"/>
      <c r="CY374" s="6"/>
      <c r="CZ374" s="6"/>
      <c r="DA374" s="6"/>
      <c r="DB374" s="6"/>
      <c r="DC374" s="6"/>
      <c r="DD374" s="6"/>
      <c r="DE374" s="6"/>
      <c r="DF374" s="6"/>
      <c r="DG374" s="6"/>
      <c r="DH374" s="6"/>
      <c r="DI374" s="6"/>
      <c r="DJ374" s="6"/>
      <c r="DK374" s="6"/>
      <c r="DL374" s="6"/>
      <c r="DM374" s="6"/>
      <c r="DN374" s="6"/>
      <c r="DO374" s="6"/>
      <c r="DP374" s="6"/>
      <c r="DQ374" s="6"/>
      <c r="DR374" s="6"/>
      <c r="DS374" s="6"/>
      <c r="DT374" s="6"/>
      <c r="DU374" s="6"/>
      <c r="DV374" s="6"/>
      <c r="DW374" s="6"/>
      <c r="DX374" s="6"/>
      <c r="DY374" s="6"/>
      <c r="DZ374" s="6"/>
      <c r="EA374" s="6"/>
      <c r="EB374" s="6"/>
      <c r="EC374" s="6"/>
      <c r="ED374" s="6"/>
      <c r="EE374" s="6"/>
      <c r="EF374" s="6"/>
      <c r="EG374" s="6"/>
      <c r="EH374" s="6"/>
      <c r="EI374" s="6"/>
      <c r="EJ374" s="6"/>
      <c r="EK374" s="6"/>
      <c r="EL374" s="6"/>
      <c r="EM374" s="6"/>
      <c r="EN374" s="6"/>
      <c r="EO374" s="6"/>
      <c r="EP374" s="6"/>
      <c r="EQ374" s="6"/>
      <c r="ER374" s="6"/>
      <c r="ES374" s="6"/>
      <c r="ET374" s="6"/>
      <c r="EU374" s="6"/>
      <c r="EV374" s="6"/>
      <c r="EW374" s="6"/>
      <c r="EX374" s="6"/>
      <c r="EY374" s="6"/>
      <c r="EZ374" s="6"/>
      <c r="FA374" s="6"/>
      <c r="FB374" s="6"/>
      <c r="FC374" s="6"/>
      <c r="FD374" s="6"/>
      <c r="FE374" s="6"/>
      <c r="FF374" s="6"/>
      <c r="FG374" s="6"/>
      <c r="FH374" s="6"/>
      <c r="FI374" s="6"/>
      <c r="FJ374" s="6"/>
      <c r="FK374" s="6"/>
      <c r="FL374" s="6"/>
      <c r="FM374" s="6"/>
      <c r="FN374" s="6"/>
      <c r="FO374" s="6"/>
      <c r="FP374" s="6"/>
      <c r="FQ374" s="6"/>
      <c r="FR374" s="6"/>
      <c r="FS374" s="6"/>
      <c r="FT374" s="6"/>
      <c r="FU374" s="6"/>
      <c r="FV374" s="6"/>
      <c r="FW374" s="6"/>
      <c r="FX374" s="6"/>
      <c r="FY374" s="6"/>
      <c r="FZ374" s="6"/>
      <c r="GA374" s="6"/>
      <c r="GB374" s="6"/>
      <c r="GC374" s="6"/>
      <c r="GD374" s="6"/>
      <c r="GE374" s="6"/>
      <c r="GF374" s="6"/>
      <c r="GG374" s="6"/>
      <c r="GH374" s="6"/>
      <c r="GI374" s="6"/>
      <c r="GJ374" s="6"/>
      <c r="GK374" s="6"/>
      <c r="GL374" s="6"/>
      <c r="GM374" s="6"/>
      <c r="GN374" s="6"/>
      <c r="GO374" s="6"/>
      <c r="GP374" s="6"/>
      <c r="GQ374" s="6"/>
      <c r="GR374" s="6"/>
      <c r="GS374" s="6"/>
      <c r="GT374" s="6"/>
      <c r="GU374" s="6"/>
      <c r="GV374" s="6"/>
      <c r="GW374" s="6"/>
      <c r="GX374" s="6"/>
      <c r="GY374" s="6"/>
      <c r="GZ374" s="6"/>
      <c r="HA374" s="6"/>
      <c r="HB374" s="6"/>
      <c r="HC374" s="6"/>
      <c r="HD374" s="6"/>
      <c r="HE374" s="6"/>
      <c r="HF374" s="6"/>
      <c r="HG374" s="6"/>
      <c r="HH374" s="6"/>
      <c r="HI374" s="6"/>
      <c r="HJ374" s="6"/>
      <c r="HK374" s="6"/>
      <c r="HL374" s="6"/>
      <c r="HM374" s="6"/>
      <c r="HN374" s="6"/>
      <c r="HO374" s="6"/>
      <c r="HP374" s="6"/>
      <c r="HQ374" s="6"/>
      <c r="HR374" s="6"/>
      <c r="HS374" s="6"/>
      <c r="HT374" s="6"/>
      <c r="HU374" s="6"/>
      <c r="HV374" s="6"/>
      <c r="HW374" s="6"/>
      <c r="HX374" s="6"/>
      <c r="HY374" s="6"/>
      <c r="HZ374" s="6"/>
      <c r="IA374" s="6"/>
      <c r="IB374" s="6"/>
      <c r="IC374" s="6"/>
      <c r="ID374" s="6"/>
      <c r="IE374" s="6"/>
      <c r="IF374" s="6"/>
      <c r="IG374" s="6"/>
      <c r="IH374" s="6"/>
      <c r="II374" s="6"/>
      <c r="IJ374" s="6"/>
      <c r="IK374" s="6"/>
      <c r="IL374" s="6"/>
      <c r="IM374" s="6"/>
      <c r="IN374" s="6"/>
      <c r="IO374" s="6"/>
      <c r="IP374" s="6"/>
      <c r="IQ374" s="6"/>
      <c r="IR374" s="6"/>
      <c r="IS374" s="6"/>
      <c r="IT374" s="6"/>
      <c r="IU374" s="6"/>
    </row>
    <row r="375" spans="1:255" s="5" customFormat="1" ht="100.5" customHeight="1">
      <c r="A375" s="25" t="s">
        <v>645</v>
      </c>
      <c r="B375" s="3" t="s">
        <v>646</v>
      </c>
      <c r="C375" s="1"/>
      <c r="D375" s="1"/>
      <c r="E375" s="4">
        <f t="shared" si="11"/>
        <v>18605</v>
      </c>
      <c r="F375" s="4">
        <f>F376</f>
        <v>0</v>
      </c>
      <c r="G375" s="4">
        <f>G376</f>
        <v>18605</v>
      </c>
      <c r="H375" s="6"/>
      <c r="I375" s="6"/>
      <c r="J375" s="6"/>
      <c r="K375" s="6"/>
      <c r="L375" s="6"/>
      <c r="M375" s="6"/>
      <c r="N375" s="6"/>
      <c r="O375" s="6"/>
      <c r="P375" s="6"/>
      <c r="Q375" s="6"/>
      <c r="R375" s="6"/>
      <c r="S375" s="6"/>
      <c r="T375" s="6"/>
      <c r="U375" s="6"/>
      <c r="V375" s="6"/>
      <c r="W375" s="6"/>
      <c r="X375" s="6"/>
      <c r="Y375" s="6"/>
      <c r="Z375" s="6"/>
      <c r="AA375" s="6"/>
      <c r="AB375" s="6"/>
      <c r="AC375" s="6"/>
      <c r="AD375" s="6"/>
      <c r="AE375" s="6"/>
      <c r="AF375" s="6"/>
      <c r="AG375" s="6"/>
      <c r="AH375" s="6"/>
      <c r="AI375" s="6"/>
      <c r="AJ375" s="6"/>
      <c r="AK375" s="6"/>
      <c r="AL375" s="6"/>
      <c r="AM375" s="6"/>
      <c r="AN375" s="6"/>
      <c r="AO375" s="6"/>
      <c r="AP375" s="6"/>
      <c r="AQ375" s="6"/>
      <c r="AR375" s="6"/>
      <c r="AS375" s="6"/>
      <c r="AT375" s="6"/>
      <c r="AU375" s="6"/>
      <c r="AV375" s="6"/>
      <c r="AW375" s="6"/>
      <c r="AX375" s="6"/>
      <c r="AY375" s="6"/>
      <c r="AZ375" s="6"/>
      <c r="BA375" s="6"/>
      <c r="BB375" s="6"/>
      <c r="BC375" s="6"/>
      <c r="BD375" s="6"/>
      <c r="BE375" s="6"/>
      <c r="BF375" s="6"/>
      <c r="BG375" s="6"/>
      <c r="BH375" s="6"/>
      <c r="BI375" s="6"/>
      <c r="BJ375" s="6"/>
      <c r="BK375" s="6"/>
      <c r="BL375" s="6"/>
      <c r="BM375" s="6"/>
      <c r="BN375" s="6"/>
      <c r="BO375" s="6"/>
      <c r="BP375" s="6"/>
      <c r="BQ375" s="6"/>
      <c r="BR375" s="6"/>
      <c r="BS375" s="6"/>
      <c r="BT375" s="6"/>
      <c r="BU375" s="6"/>
      <c r="BV375" s="6"/>
      <c r="BW375" s="6"/>
      <c r="BX375" s="6"/>
      <c r="BY375" s="6"/>
      <c r="BZ375" s="6"/>
      <c r="CA375" s="6"/>
      <c r="CB375" s="6"/>
      <c r="CC375" s="6"/>
      <c r="CD375" s="6"/>
      <c r="CE375" s="6"/>
      <c r="CF375" s="6"/>
      <c r="CG375" s="6"/>
      <c r="CH375" s="6"/>
      <c r="CI375" s="6"/>
      <c r="CJ375" s="6"/>
      <c r="CK375" s="6"/>
      <c r="CL375" s="6"/>
      <c r="CM375" s="6"/>
      <c r="CN375" s="6"/>
      <c r="CO375" s="6"/>
      <c r="CP375" s="6"/>
      <c r="CQ375" s="6"/>
      <c r="CR375" s="6"/>
      <c r="CS375" s="6"/>
      <c r="CT375" s="6"/>
      <c r="CU375" s="6"/>
      <c r="CV375" s="6"/>
      <c r="CW375" s="6"/>
      <c r="CX375" s="6"/>
      <c r="CY375" s="6"/>
      <c r="CZ375" s="6"/>
      <c r="DA375" s="6"/>
      <c r="DB375" s="6"/>
      <c r="DC375" s="6"/>
      <c r="DD375" s="6"/>
      <c r="DE375" s="6"/>
      <c r="DF375" s="6"/>
      <c r="DG375" s="6"/>
      <c r="DH375" s="6"/>
      <c r="DI375" s="6"/>
      <c r="DJ375" s="6"/>
      <c r="DK375" s="6"/>
      <c r="DL375" s="6"/>
      <c r="DM375" s="6"/>
      <c r="DN375" s="6"/>
      <c r="DO375" s="6"/>
      <c r="DP375" s="6"/>
      <c r="DQ375" s="6"/>
      <c r="DR375" s="6"/>
      <c r="DS375" s="6"/>
      <c r="DT375" s="6"/>
      <c r="DU375" s="6"/>
      <c r="DV375" s="6"/>
      <c r="DW375" s="6"/>
      <c r="DX375" s="6"/>
      <c r="DY375" s="6"/>
      <c r="DZ375" s="6"/>
      <c r="EA375" s="6"/>
      <c r="EB375" s="6"/>
      <c r="EC375" s="6"/>
      <c r="ED375" s="6"/>
      <c r="EE375" s="6"/>
      <c r="EF375" s="6"/>
      <c r="EG375" s="6"/>
      <c r="EH375" s="6"/>
      <c r="EI375" s="6"/>
      <c r="EJ375" s="6"/>
      <c r="EK375" s="6"/>
      <c r="EL375" s="6"/>
      <c r="EM375" s="6"/>
      <c r="EN375" s="6"/>
      <c r="EO375" s="6"/>
      <c r="EP375" s="6"/>
      <c r="EQ375" s="6"/>
      <c r="ER375" s="6"/>
      <c r="ES375" s="6"/>
      <c r="ET375" s="6"/>
      <c r="EU375" s="6"/>
      <c r="EV375" s="6"/>
      <c r="EW375" s="6"/>
      <c r="EX375" s="6"/>
      <c r="EY375" s="6"/>
      <c r="EZ375" s="6"/>
      <c r="FA375" s="6"/>
      <c r="FB375" s="6"/>
      <c r="FC375" s="6"/>
      <c r="FD375" s="6"/>
      <c r="FE375" s="6"/>
      <c r="FF375" s="6"/>
      <c r="FG375" s="6"/>
      <c r="FH375" s="6"/>
      <c r="FI375" s="6"/>
      <c r="FJ375" s="6"/>
      <c r="FK375" s="6"/>
      <c r="FL375" s="6"/>
      <c r="FM375" s="6"/>
      <c r="FN375" s="6"/>
      <c r="FO375" s="6"/>
      <c r="FP375" s="6"/>
      <c r="FQ375" s="6"/>
      <c r="FR375" s="6"/>
      <c r="FS375" s="6"/>
      <c r="FT375" s="6"/>
      <c r="FU375" s="6"/>
      <c r="FV375" s="6"/>
      <c r="FW375" s="6"/>
      <c r="FX375" s="6"/>
      <c r="FY375" s="6"/>
      <c r="FZ375" s="6"/>
      <c r="GA375" s="6"/>
      <c r="GB375" s="6"/>
      <c r="GC375" s="6"/>
      <c r="GD375" s="6"/>
      <c r="GE375" s="6"/>
      <c r="GF375" s="6"/>
      <c r="GG375" s="6"/>
      <c r="GH375" s="6"/>
      <c r="GI375" s="6"/>
      <c r="GJ375" s="6"/>
      <c r="GK375" s="6"/>
      <c r="GL375" s="6"/>
      <c r="GM375" s="6"/>
      <c r="GN375" s="6"/>
      <c r="GO375" s="6"/>
      <c r="GP375" s="6"/>
      <c r="GQ375" s="6"/>
      <c r="GR375" s="6"/>
      <c r="GS375" s="6"/>
      <c r="GT375" s="6"/>
      <c r="GU375" s="6"/>
      <c r="GV375" s="6"/>
      <c r="GW375" s="6"/>
      <c r="GX375" s="6"/>
      <c r="GY375" s="6"/>
      <c r="GZ375" s="6"/>
      <c r="HA375" s="6"/>
      <c r="HB375" s="6"/>
      <c r="HC375" s="6"/>
      <c r="HD375" s="6"/>
      <c r="HE375" s="6"/>
      <c r="HF375" s="6"/>
      <c r="HG375" s="6"/>
      <c r="HH375" s="6"/>
      <c r="HI375" s="6"/>
      <c r="HJ375" s="6"/>
      <c r="HK375" s="6"/>
      <c r="HL375" s="6"/>
      <c r="HM375" s="6"/>
      <c r="HN375" s="6"/>
      <c r="HO375" s="6"/>
      <c r="HP375" s="6"/>
      <c r="HQ375" s="6"/>
      <c r="HR375" s="6"/>
      <c r="HS375" s="6"/>
      <c r="HT375" s="6"/>
      <c r="HU375" s="6"/>
      <c r="HV375" s="6"/>
      <c r="HW375" s="6"/>
      <c r="HX375" s="6"/>
      <c r="HY375" s="6"/>
      <c r="HZ375" s="6"/>
      <c r="IA375" s="6"/>
      <c r="IB375" s="6"/>
      <c r="IC375" s="6"/>
      <c r="ID375" s="6"/>
      <c r="IE375" s="6"/>
      <c r="IF375" s="6"/>
      <c r="IG375" s="6"/>
      <c r="IH375" s="6"/>
      <c r="II375" s="6"/>
      <c r="IJ375" s="6"/>
      <c r="IK375" s="6"/>
      <c r="IL375" s="6"/>
      <c r="IM375" s="6"/>
      <c r="IN375" s="6"/>
      <c r="IO375" s="6"/>
      <c r="IP375" s="6"/>
      <c r="IQ375" s="6"/>
      <c r="IR375" s="6"/>
      <c r="IS375" s="6"/>
      <c r="IT375" s="6"/>
      <c r="IU375" s="6"/>
    </row>
    <row r="376" spans="1:7" ht="81.75" customHeight="1">
      <c r="A376" s="20" t="s">
        <v>647</v>
      </c>
      <c r="B376" s="1" t="s">
        <v>648</v>
      </c>
      <c r="C376" s="1"/>
      <c r="D376" s="1"/>
      <c r="E376" s="8">
        <f t="shared" si="11"/>
        <v>18605</v>
      </c>
      <c r="F376" s="8">
        <f>F377+F378</f>
        <v>0</v>
      </c>
      <c r="G376" s="8">
        <f>G377+G378</f>
        <v>18605</v>
      </c>
    </row>
    <row r="377" spans="1:7" ht="45" customHeight="1">
      <c r="A377" s="1" t="s">
        <v>25</v>
      </c>
      <c r="B377" s="1" t="s">
        <v>648</v>
      </c>
      <c r="C377" s="1" t="s">
        <v>17</v>
      </c>
      <c r="D377" s="1" t="s">
        <v>11</v>
      </c>
      <c r="E377" s="8">
        <f t="shared" si="11"/>
        <v>257</v>
      </c>
      <c r="F377" s="8">
        <v>0</v>
      </c>
      <c r="G377" s="8">
        <v>257</v>
      </c>
    </row>
    <row r="378" spans="1:255" ht="41.25" customHeight="1">
      <c r="A378" s="20" t="s">
        <v>38</v>
      </c>
      <c r="B378" s="1" t="s">
        <v>648</v>
      </c>
      <c r="C378" s="1" t="s">
        <v>20</v>
      </c>
      <c r="D378" s="1" t="s">
        <v>11</v>
      </c>
      <c r="E378" s="8">
        <f t="shared" si="11"/>
        <v>18348</v>
      </c>
      <c r="F378" s="8">
        <v>0</v>
      </c>
      <c r="G378" s="8">
        <v>18348</v>
      </c>
      <c r="H378" s="5"/>
      <c r="I378" s="5"/>
      <c r="J378" s="5"/>
      <c r="K378" s="5"/>
      <c r="L378" s="5"/>
      <c r="M378" s="5"/>
      <c r="N378" s="5"/>
      <c r="O378" s="5"/>
      <c r="P378" s="5"/>
      <c r="Q378" s="5"/>
      <c r="R378" s="5"/>
      <c r="S378" s="5"/>
      <c r="T378" s="5"/>
      <c r="U378" s="5"/>
      <c r="V378" s="5"/>
      <c r="W378" s="5"/>
      <c r="X378" s="5"/>
      <c r="Y378" s="5"/>
      <c r="Z378" s="5"/>
      <c r="AA378" s="5"/>
      <c r="AB378" s="5"/>
      <c r="AC378" s="5"/>
      <c r="AD378" s="5"/>
      <c r="AE378" s="5"/>
      <c r="AF378" s="5"/>
      <c r="AG378" s="5"/>
      <c r="AH378" s="5"/>
      <c r="AI378" s="5"/>
      <c r="AJ378" s="5"/>
      <c r="AK378" s="5"/>
      <c r="AL378" s="5"/>
      <c r="AM378" s="5"/>
      <c r="AN378" s="5"/>
      <c r="AO378" s="5"/>
      <c r="AP378" s="5"/>
      <c r="AQ378" s="5"/>
      <c r="AR378" s="5"/>
      <c r="AS378" s="5"/>
      <c r="AT378" s="5"/>
      <c r="AU378" s="5"/>
      <c r="AV378" s="5"/>
      <c r="AW378" s="5"/>
      <c r="AX378" s="5"/>
      <c r="AY378" s="5"/>
      <c r="AZ378" s="5"/>
      <c r="BA378" s="5"/>
      <c r="BB378" s="5"/>
      <c r="BC378" s="5"/>
      <c r="BD378" s="5"/>
      <c r="BE378" s="5"/>
      <c r="BF378" s="5"/>
      <c r="BG378" s="5"/>
      <c r="BH378" s="5"/>
      <c r="BI378" s="5"/>
      <c r="BJ378" s="5"/>
      <c r="BK378" s="5"/>
      <c r="BL378" s="5"/>
      <c r="BM378" s="5"/>
      <c r="BN378" s="5"/>
      <c r="BO378" s="5"/>
      <c r="BP378" s="5"/>
      <c r="BQ378" s="5"/>
      <c r="BR378" s="5"/>
      <c r="BS378" s="5"/>
      <c r="BT378" s="5"/>
      <c r="BU378" s="5"/>
      <c r="BV378" s="5"/>
      <c r="BW378" s="5"/>
      <c r="BX378" s="5"/>
      <c r="BY378" s="5"/>
      <c r="BZ378" s="5"/>
      <c r="CA378" s="5"/>
      <c r="CB378" s="5"/>
      <c r="CC378" s="5"/>
      <c r="CD378" s="5"/>
      <c r="CE378" s="5"/>
      <c r="CF378" s="5"/>
      <c r="CG378" s="5"/>
      <c r="CH378" s="5"/>
      <c r="CI378" s="5"/>
      <c r="CJ378" s="5"/>
      <c r="CK378" s="5"/>
      <c r="CL378" s="5"/>
      <c r="CM378" s="5"/>
      <c r="CN378" s="5"/>
      <c r="CO378" s="5"/>
      <c r="CP378" s="5"/>
      <c r="CQ378" s="5"/>
      <c r="CR378" s="5"/>
      <c r="CS378" s="5"/>
      <c r="CT378" s="5"/>
      <c r="CU378" s="5"/>
      <c r="CV378" s="5"/>
      <c r="CW378" s="5"/>
      <c r="CX378" s="5"/>
      <c r="CY378" s="5"/>
      <c r="CZ378" s="5"/>
      <c r="DA378" s="5"/>
      <c r="DB378" s="5"/>
      <c r="DC378" s="5"/>
      <c r="DD378" s="5"/>
      <c r="DE378" s="5"/>
      <c r="DF378" s="5"/>
      <c r="DG378" s="5"/>
      <c r="DH378" s="5"/>
      <c r="DI378" s="5"/>
      <c r="DJ378" s="5"/>
      <c r="DK378" s="5"/>
      <c r="DL378" s="5"/>
      <c r="DM378" s="5"/>
      <c r="DN378" s="5"/>
      <c r="DO378" s="5"/>
      <c r="DP378" s="5"/>
      <c r="DQ378" s="5"/>
      <c r="DR378" s="5"/>
      <c r="DS378" s="5"/>
      <c r="DT378" s="5"/>
      <c r="DU378" s="5"/>
      <c r="DV378" s="5"/>
      <c r="DW378" s="5"/>
      <c r="DX378" s="5"/>
      <c r="DY378" s="5"/>
      <c r="DZ378" s="5"/>
      <c r="EA378" s="5"/>
      <c r="EB378" s="5"/>
      <c r="EC378" s="5"/>
      <c r="ED378" s="5"/>
      <c r="EE378" s="5"/>
      <c r="EF378" s="5"/>
      <c r="EG378" s="5"/>
      <c r="EH378" s="5"/>
      <c r="EI378" s="5"/>
      <c r="EJ378" s="5"/>
      <c r="EK378" s="5"/>
      <c r="EL378" s="5"/>
      <c r="EM378" s="5"/>
      <c r="EN378" s="5"/>
      <c r="EO378" s="5"/>
      <c r="EP378" s="5"/>
      <c r="EQ378" s="5"/>
      <c r="ER378" s="5"/>
      <c r="ES378" s="5"/>
      <c r="ET378" s="5"/>
      <c r="EU378" s="5"/>
      <c r="EV378" s="5"/>
      <c r="EW378" s="5"/>
      <c r="EX378" s="5"/>
      <c r="EY378" s="5"/>
      <c r="EZ378" s="5"/>
      <c r="FA378" s="5"/>
      <c r="FB378" s="5"/>
      <c r="FC378" s="5"/>
      <c r="FD378" s="5"/>
      <c r="FE378" s="5"/>
      <c r="FF378" s="5"/>
      <c r="FG378" s="5"/>
      <c r="FH378" s="5"/>
      <c r="FI378" s="5"/>
      <c r="FJ378" s="5"/>
      <c r="FK378" s="5"/>
      <c r="FL378" s="5"/>
      <c r="FM378" s="5"/>
      <c r="FN378" s="5"/>
      <c r="FO378" s="5"/>
      <c r="FP378" s="5"/>
      <c r="FQ378" s="5"/>
      <c r="FR378" s="5"/>
      <c r="FS378" s="5"/>
      <c r="FT378" s="5"/>
      <c r="FU378" s="5"/>
      <c r="FV378" s="5"/>
      <c r="FW378" s="5"/>
      <c r="FX378" s="5"/>
      <c r="FY378" s="5"/>
      <c r="FZ378" s="5"/>
      <c r="GA378" s="5"/>
      <c r="GB378" s="5"/>
      <c r="GC378" s="5"/>
      <c r="GD378" s="5"/>
      <c r="GE378" s="5"/>
      <c r="GF378" s="5"/>
      <c r="GG378" s="5"/>
      <c r="GH378" s="5"/>
      <c r="GI378" s="5"/>
      <c r="GJ378" s="5"/>
      <c r="GK378" s="5"/>
      <c r="GL378" s="5"/>
      <c r="GM378" s="5"/>
      <c r="GN378" s="5"/>
      <c r="GO378" s="5"/>
      <c r="GP378" s="5"/>
      <c r="GQ378" s="5"/>
      <c r="GR378" s="5"/>
      <c r="GS378" s="5"/>
      <c r="GT378" s="5"/>
      <c r="GU378" s="5"/>
      <c r="GV378" s="5"/>
      <c r="GW378" s="5"/>
      <c r="GX378" s="5"/>
      <c r="GY378" s="5"/>
      <c r="GZ378" s="5"/>
      <c r="HA378" s="5"/>
      <c r="HB378" s="5"/>
      <c r="HC378" s="5"/>
      <c r="HD378" s="5"/>
      <c r="HE378" s="5"/>
      <c r="HF378" s="5"/>
      <c r="HG378" s="5"/>
      <c r="HH378" s="5"/>
      <c r="HI378" s="5"/>
      <c r="HJ378" s="5"/>
      <c r="HK378" s="5"/>
      <c r="HL378" s="5"/>
      <c r="HM378" s="5"/>
      <c r="HN378" s="5"/>
      <c r="HO378" s="5"/>
      <c r="HP378" s="5"/>
      <c r="HQ378" s="5"/>
      <c r="HR378" s="5"/>
      <c r="HS378" s="5"/>
      <c r="HT378" s="5"/>
      <c r="HU378" s="5"/>
      <c r="HV378" s="5"/>
      <c r="HW378" s="5"/>
      <c r="HX378" s="5"/>
      <c r="HY378" s="5"/>
      <c r="HZ378" s="5"/>
      <c r="IA378" s="5"/>
      <c r="IB378" s="5"/>
      <c r="IC378" s="5"/>
      <c r="ID378" s="5"/>
      <c r="IE378" s="5"/>
      <c r="IF378" s="5"/>
      <c r="IG378" s="5"/>
      <c r="IH378" s="5"/>
      <c r="II378" s="5"/>
      <c r="IJ378" s="5"/>
      <c r="IK378" s="5"/>
      <c r="IL378" s="5"/>
      <c r="IM378" s="5"/>
      <c r="IN378" s="5"/>
      <c r="IO378" s="5"/>
      <c r="IP378" s="5"/>
      <c r="IQ378" s="5"/>
      <c r="IR378" s="5"/>
      <c r="IS378" s="5"/>
      <c r="IT378" s="5"/>
      <c r="IU378" s="5"/>
    </row>
    <row r="379" spans="1:7" ht="103.5" customHeight="1">
      <c r="A379" s="25" t="s">
        <v>649</v>
      </c>
      <c r="B379" s="3" t="s">
        <v>650</v>
      </c>
      <c r="C379" s="1"/>
      <c r="D379" s="1"/>
      <c r="E379" s="4">
        <f t="shared" si="11"/>
        <v>10863</v>
      </c>
      <c r="F379" s="4">
        <f>F380</f>
        <v>0</v>
      </c>
      <c r="G379" s="4">
        <f>G380</f>
        <v>10863</v>
      </c>
    </row>
    <row r="380" spans="1:7" ht="72" customHeight="1">
      <c r="A380" s="37" t="s">
        <v>651</v>
      </c>
      <c r="B380" s="1" t="s">
        <v>652</v>
      </c>
      <c r="C380" s="1"/>
      <c r="D380" s="1"/>
      <c r="E380" s="8">
        <f t="shared" si="11"/>
        <v>10863</v>
      </c>
      <c r="F380" s="8">
        <f>F381+F382</f>
        <v>0</v>
      </c>
      <c r="G380" s="8">
        <f>G381+G382</f>
        <v>10863</v>
      </c>
    </row>
    <row r="381" spans="1:7" ht="49.5" customHeight="1">
      <c r="A381" s="1" t="s">
        <v>25</v>
      </c>
      <c r="B381" s="1" t="s">
        <v>652</v>
      </c>
      <c r="C381" s="1" t="s">
        <v>17</v>
      </c>
      <c r="D381" s="1" t="s">
        <v>11</v>
      </c>
      <c r="E381" s="8">
        <f t="shared" si="11"/>
        <v>193</v>
      </c>
      <c r="F381" s="8">
        <v>0</v>
      </c>
      <c r="G381" s="8">
        <v>193</v>
      </c>
    </row>
    <row r="382" spans="1:7" ht="40.5" customHeight="1">
      <c r="A382" s="20" t="s">
        <v>38</v>
      </c>
      <c r="B382" s="1" t="s">
        <v>652</v>
      </c>
      <c r="C382" s="1" t="s">
        <v>20</v>
      </c>
      <c r="D382" s="1" t="s">
        <v>11</v>
      </c>
      <c r="E382" s="8">
        <f t="shared" si="11"/>
        <v>10670</v>
      </c>
      <c r="F382" s="8">
        <v>0</v>
      </c>
      <c r="G382" s="8">
        <v>10670</v>
      </c>
    </row>
    <row r="383" spans="1:255" ht="78" customHeight="1">
      <c r="A383" s="25" t="s">
        <v>653</v>
      </c>
      <c r="B383" s="3" t="s">
        <v>654</v>
      </c>
      <c r="C383" s="1"/>
      <c r="D383" s="1"/>
      <c r="E383" s="4">
        <f t="shared" si="11"/>
        <v>14375</v>
      </c>
      <c r="F383" s="4">
        <f>F384</f>
        <v>0</v>
      </c>
      <c r="G383" s="4">
        <f>G384</f>
        <v>14375</v>
      </c>
      <c r="H383" s="5"/>
      <c r="I383" s="5"/>
      <c r="J383" s="5"/>
      <c r="K383" s="5"/>
      <c r="L383" s="5"/>
      <c r="M383" s="5"/>
      <c r="N383" s="5"/>
      <c r="O383" s="5"/>
      <c r="P383" s="5"/>
      <c r="Q383" s="5"/>
      <c r="R383" s="5"/>
      <c r="S383" s="5"/>
      <c r="T383" s="5"/>
      <c r="U383" s="5"/>
      <c r="V383" s="5"/>
      <c r="W383" s="5"/>
      <c r="X383" s="5"/>
      <c r="Y383" s="5"/>
      <c r="Z383" s="5"/>
      <c r="AA383" s="5"/>
      <c r="AB383" s="5"/>
      <c r="AC383" s="5"/>
      <c r="AD383" s="5"/>
      <c r="AE383" s="5"/>
      <c r="AF383" s="5"/>
      <c r="AG383" s="5"/>
      <c r="AH383" s="5"/>
      <c r="AI383" s="5"/>
      <c r="AJ383" s="5"/>
      <c r="AK383" s="5"/>
      <c r="AL383" s="5"/>
      <c r="AM383" s="5"/>
      <c r="AN383" s="5"/>
      <c r="AO383" s="5"/>
      <c r="AP383" s="5"/>
      <c r="AQ383" s="5"/>
      <c r="AR383" s="5"/>
      <c r="AS383" s="5"/>
      <c r="AT383" s="5"/>
      <c r="AU383" s="5"/>
      <c r="AV383" s="5"/>
      <c r="AW383" s="5"/>
      <c r="AX383" s="5"/>
      <c r="AY383" s="5"/>
      <c r="AZ383" s="5"/>
      <c r="BA383" s="5"/>
      <c r="BB383" s="5"/>
      <c r="BC383" s="5"/>
      <c r="BD383" s="5"/>
      <c r="BE383" s="5"/>
      <c r="BF383" s="5"/>
      <c r="BG383" s="5"/>
      <c r="BH383" s="5"/>
      <c r="BI383" s="5"/>
      <c r="BJ383" s="5"/>
      <c r="BK383" s="5"/>
      <c r="BL383" s="5"/>
      <c r="BM383" s="5"/>
      <c r="BN383" s="5"/>
      <c r="BO383" s="5"/>
      <c r="BP383" s="5"/>
      <c r="BQ383" s="5"/>
      <c r="BR383" s="5"/>
      <c r="BS383" s="5"/>
      <c r="BT383" s="5"/>
      <c r="BU383" s="5"/>
      <c r="BV383" s="5"/>
      <c r="BW383" s="5"/>
      <c r="BX383" s="5"/>
      <c r="BY383" s="5"/>
      <c r="BZ383" s="5"/>
      <c r="CA383" s="5"/>
      <c r="CB383" s="5"/>
      <c r="CC383" s="5"/>
      <c r="CD383" s="5"/>
      <c r="CE383" s="5"/>
      <c r="CF383" s="5"/>
      <c r="CG383" s="5"/>
      <c r="CH383" s="5"/>
      <c r="CI383" s="5"/>
      <c r="CJ383" s="5"/>
      <c r="CK383" s="5"/>
      <c r="CL383" s="5"/>
      <c r="CM383" s="5"/>
      <c r="CN383" s="5"/>
      <c r="CO383" s="5"/>
      <c r="CP383" s="5"/>
      <c r="CQ383" s="5"/>
      <c r="CR383" s="5"/>
      <c r="CS383" s="5"/>
      <c r="CT383" s="5"/>
      <c r="CU383" s="5"/>
      <c r="CV383" s="5"/>
      <c r="CW383" s="5"/>
      <c r="CX383" s="5"/>
      <c r="CY383" s="5"/>
      <c r="CZ383" s="5"/>
      <c r="DA383" s="5"/>
      <c r="DB383" s="5"/>
      <c r="DC383" s="5"/>
      <c r="DD383" s="5"/>
      <c r="DE383" s="5"/>
      <c r="DF383" s="5"/>
      <c r="DG383" s="5"/>
      <c r="DH383" s="5"/>
      <c r="DI383" s="5"/>
      <c r="DJ383" s="5"/>
      <c r="DK383" s="5"/>
      <c r="DL383" s="5"/>
      <c r="DM383" s="5"/>
      <c r="DN383" s="5"/>
      <c r="DO383" s="5"/>
      <c r="DP383" s="5"/>
      <c r="DQ383" s="5"/>
      <c r="DR383" s="5"/>
      <c r="DS383" s="5"/>
      <c r="DT383" s="5"/>
      <c r="DU383" s="5"/>
      <c r="DV383" s="5"/>
      <c r="DW383" s="5"/>
      <c r="DX383" s="5"/>
      <c r="DY383" s="5"/>
      <c r="DZ383" s="5"/>
      <c r="EA383" s="5"/>
      <c r="EB383" s="5"/>
      <c r="EC383" s="5"/>
      <c r="ED383" s="5"/>
      <c r="EE383" s="5"/>
      <c r="EF383" s="5"/>
      <c r="EG383" s="5"/>
      <c r="EH383" s="5"/>
      <c r="EI383" s="5"/>
      <c r="EJ383" s="5"/>
      <c r="EK383" s="5"/>
      <c r="EL383" s="5"/>
      <c r="EM383" s="5"/>
      <c r="EN383" s="5"/>
      <c r="EO383" s="5"/>
      <c r="EP383" s="5"/>
      <c r="EQ383" s="5"/>
      <c r="ER383" s="5"/>
      <c r="ES383" s="5"/>
      <c r="ET383" s="5"/>
      <c r="EU383" s="5"/>
      <c r="EV383" s="5"/>
      <c r="EW383" s="5"/>
      <c r="EX383" s="5"/>
      <c r="EY383" s="5"/>
      <c r="EZ383" s="5"/>
      <c r="FA383" s="5"/>
      <c r="FB383" s="5"/>
      <c r="FC383" s="5"/>
      <c r="FD383" s="5"/>
      <c r="FE383" s="5"/>
      <c r="FF383" s="5"/>
      <c r="FG383" s="5"/>
      <c r="FH383" s="5"/>
      <c r="FI383" s="5"/>
      <c r="FJ383" s="5"/>
      <c r="FK383" s="5"/>
      <c r="FL383" s="5"/>
      <c r="FM383" s="5"/>
      <c r="FN383" s="5"/>
      <c r="FO383" s="5"/>
      <c r="FP383" s="5"/>
      <c r="FQ383" s="5"/>
      <c r="FR383" s="5"/>
      <c r="FS383" s="5"/>
      <c r="FT383" s="5"/>
      <c r="FU383" s="5"/>
      <c r="FV383" s="5"/>
      <c r="FW383" s="5"/>
      <c r="FX383" s="5"/>
      <c r="FY383" s="5"/>
      <c r="FZ383" s="5"/>
      <c r="GA383" s="5"/>
      <c r="GB383" s="5"/>
      <c r="GC383" s="5"/>
      <c r="GD383" s="5"/>
      <c r="GE383" s="5"/>
      <c r="GF383" s="5"/>
      <c r="GG383" s="5"/>
      <c r="GH383" s="5"/>
      <c r="GI383" s="5"/>
      <c r="GJ383" s="5"/>
      <c r="GK383" s="5"/>
      <c r="GL383" s="5"/>
      <c r="GM383" s="5"/>
      <c r="GN383" s="5"/>
      <c r="GO383" s="5"/>
      <c r="GP383" s="5"/>
      <c r="GQ383" s="5"/>
      <c r="GR383" s="5"/>
      <c r="GS383" s="5"/>
      <c r="GT383" s="5"/>
      <c r="GU383" s="5"/>
      <c r="GV383" s="5"/>
      <c r="GW383" s="5"/>
      <c r="GX383" s="5"/>
      <c r="GY383" s="5"/>
      <c r="GZ383" s="5"/>
      <c r="HA383" s="5"/>
      <c r="HB383" s="5"/>
      <c r="HC383" s="5"/>
      <c r="HD383" s="5"/>
      <c r="HE383" s="5"/>
      <c r="HF383" s="5"/>
      <c r="HG383" s="5"/>
      <c r="HH383" s="5"/>
      <c r="HI383" s="5"/>
      <c r="HJ383" s="5"/>
      <c r="HK383" s="5"/>
      <c r="HL383" s="5"/>
      <c r="HM383" s="5"/>
      <c r="HN383" s="5"/>
      <c r="HO383" s="5"/>
      <c r="HP383" s="5"/>
      <c r="HQ383" s="5"/>
      <c r="HR383" s="5"/>
      <c r="HS383" s="5"/>
      <c r="HT383" s="5"/>
      <c r="HU383" s="5"/>
      <c r="HV383" s="5"/>
      <c r="HW383" s="5"/>
      <c r="HX383" s="5"/>
      <c r="HY383" s="5"/>
      <c r="HZ383" s="5"/>
      <c r="IA383" s="5"/>
      <c r="IB383" s="5"/>
      <c r="IC383" s="5"/>
      <c r="ID383" s="5"/>
      <c r="IE383" s="5"/>
      <c r="IF383" s="5"/>
      <c r="IG383" s="5"/>
      <c r="IH383" s="5"/>
      <c r="II383" s="5"/>
      <c r="IJ383" s="5"/>
      <c r="IK383" s="5"/>
      <c r="IL383" s="5"/>
      <c r="IM383" s="5"/>
      <c r="IN383" s="5"/>
      <c r="IO383" s="5"/>
      <c r="IP383" s="5"/>
      <c r="IQ383" s="5"/>
      <c r="IR383" s="5"/>
      <c r="IS383" s="5"/>
      <c r="IT383" s="5"/>
      <c r="IU383" s="5"/>
    </row>
    <row r="384" spans="1:255" ht="63" customHeight="1">
      <c r="A384" s="20" t="s">
        <v>655</v>
      </c>
      <c r="B384" s="1" t="s">
        <v>656</v>
      </c>
      <c r="C384" s="1"/>
      <c r="D384" s="1"/>
      <c r="E384" s="8">
        <f t="shared" si="11"/>
        <v>14375</v>
      </c>
      <c r="F384" s="8">
        <f>F385+F386</f>
        <v>0</v>
      </c>
      <c r="G384" s="8">
        <f>G385+G386</f>
        <v>14375</v>
      </c>
      <c r="H384" s="5"/>
      <c r="I384" s="5"/>
      <c r="J384" s="5"/>
      <c r="K384" s="5"/>
      <c r="L384" s="5"/>
      <c r="M384" s="5"/>
      <c r="N384" s="5"/>
      <c r="O384" s="5"/>
      <c r="P384" s="5"/>
      <c r="Q384" s="5"/>
      <c r="R384" s="5"/>
      <c r="S384" s="5"/>
      <c r="T384" s="5"/>
      <c r="U384" s="5"/>
      <c r="V384" s="5"/>
      <c r="W384" s="5"/>
      <c r="X384" s="5"/>
      <c r="Y384" s="5"/>
      <c r="Z384" s="5"/>
      <c r="AA384" s="5"/>
      <c r="AB384" s="5"/>
      <c r="AC384" s="5"/>
      <c r="AD384" s="5"/>
      <c r="AE384" s="5"/>
      <c r="AF384" s="5"/>
      <c r="AG384" s="5"/>
      <c r="AH384" s="5"/>
      <c r="AI384" s="5"/>
      <c r="AJ384" s="5"/>
      <c r="AK384" s="5"/>
      <c r="AL384" s="5"/>
      <c r="AM384" s="5"/>
      <c r="AN384" s="5"/>
      <c r="AO384" s="5"/>
      <c r="AP384" s="5"/>
      <c r="AQ384" s="5"/>
      <c r="AR384" s="5"/>
      <c r="AS384" s="5"/>
      <c r="AT384" s="5"/>
      <c r="AU384" s="5"/>
      <c r="AV384" s="5"/>
      <c r="AW384" s="5"/>
      <c r="AX384" s="5"/>
      <c r="AY384" s="5"/>
      <c r="AZ384" s="5"/>
      <c r="BA384" s="5"/>
      <c r="BB384" s="5"/>
      <c r="BC384" s="5"/>
      <c r="BD384" s="5"/>
      <c r="BE384" s="5"/>
      <c r="BF384" s="5"/>
      <c r="BG384" s="5"/>
      <c r="BH384" s="5"/>
      <c r="BI384" s="5"/>
      <c r="BJ384" s="5"/>
      <c r="BK384" s="5"/>
      <c r="BL384" s="5"/>
      <c r="BM384" s="5"/>
      <c r="BN384" s="5"/>
      <c r="BO384" s="5"/>
      <c r="BP384" s="5"/>
      <c r="BQ384" s="5"/>
      <c r="BR384" s="5"/>
      <c r="BS384" s="5"/>
      <c r="BT384" s="5"/>
      <c r="BU384" s="5"/>
      <c r="BV384" s="5"/>
      <c r="BW384" s="5"/>
      <c r="BX384" s="5"/>
      <c r="BY384" s="5"/>
      <c r="BZ384" s="5"/>
      <c r="CA384" s="5"/>
      <c r="CB384" s="5"/>
      <c r="CC384" s="5"/>
      <c r="CD384" s="5"/>
      <c r="CE384" s="5"/>
      <c r="CF384" s="5"/>
      <c r="CG384" s="5"/>
      <c r="CH384" s="5"/>
      <c r="CI384" s="5"/>
      <c r="CJ384" s="5"/>
      <c r="CK384" s="5"/>
      <c r="CL384" s="5"/>
      <c r="CM384" s="5"/>
      <c r="CN384" s="5"/>
      <c r="CO384" s="5"/>
      <c r="CP384" s="5"/>
      <c r="CQ384" s="5"/>
      <c r="CR384" s="5"/>
      <c r="CS384" s="5"/>
      <c r="CT384" s="5"/>
      <c r="CU384" s="5"/>
      <c r="CV384" s="5"/>
      <c r="CW384" s="5"/>
      <c r="CX384" s="5"/>
      <c r="CY384" s="5"/>
      <c r="CZ384" s="5"/>
      <c r="DA384" s="5"/>
      <c r="DB384" s="5"/>
      <c r="DC384" s="5"/>
      <c r="DD384" s="5"/>
      <c r="DE384" s="5"/>
      <c r="DF384" s="5"/>
      <c r="DG384" s="5"/>
      <c r="DH384" s="5"/>
      <c r="DI384" s="5"/>
      <c r="DJ384" s="5"/>
      <c r="DK384" s="5"/>
      <c r="DL384" s="5"/>
      <c r="DM384" s="5"/>
      <c r="DN384" s="5"/>
      <c r="DO384" s="5"/>
      <c r="DP384" s="5"/>
      <c r="DQ384" s="5"/>
      <c r="DR384" s="5"/>
      <c r="DS384" s="5"/>
      <c r="DT384" s="5"/>
      <c r="DU384" s="5"/>
      <c r="DV384" s="5"/>
      <c r="DW384" s="5"/>
      <c r="DX384" s="5"/>
      <c r="DY384" s="5"/>
      <c r="DZ384" s="5"/>
      <c r="EA384" s="5"/>
      <c r="EB384" s="5"/>
      <c r="EC384" s="5"/>
      <c r="ED384" s="5"/>
      <c r="EE384" s="5"/>
      <c r="EF384" s="5"/>
      <c r="EG384" s="5"/>
      <c r="EH384" s="5"/>
      <c r="EI384" s="5"/>
      <c r="EJ384" s="5"/>
      <c r="EK384" s="5"/>
      <c r="EL384" s="5"/>
      <c r="EM384" s="5"/>
      <c r="EN384" s="5"/>
      <c r="EO384" s="5"/>
      <c r="EP384" s="5"/>
      <c r="EQ384" s="5"/>
      <c r="ER384" s="5"/>
      <c r="ES384" s="5"/>
      <c r="ET384" s="5"/>
      <c r="EU384" s="5"/>
      <c r="EV384" s="5"/>
      <c r="EW384" s="5"/>
      <c r="EX384" s="5"/>
      <c r="EY384" s="5"/>
      <c r="EZ384" s="5"/>
      <c r="FA384" s="5"/>
      <c r="FB384" s="5"/>
      <c r="FC384" s="5"/>
      <c r="FD384" s="5"/>
      <c r="FE384" s="5"/>
      <c r="FF384" s="5"/>
      <c r="FG384" s="5"/>
      <c r="FH384" s="5"/>
      <c r="FI384" s="5"/>
      <c r="FJ384" s="5"/>
      <c r="FK384" s="5"/>
      <c r="FL384" s="5"/>
      <c r="FM384" s="5"/>
      <c r="FN384" s="5"/>
      <c r="FO384" s="5"/>
      <c r="FP384" s="5"/>
      <c r="FQ384" s="5"/>
      <c r="FR384" s="5"/>
      <c r="FS384" s="5"/>
      <c r="FT384" s="5"/>
      <c r="FU384" s="5"/>
      <c r="FV384" s="5"/>
      <c r="FW384" s="5"/>
      <c r="FX384" s="5"/>
      <c r="FY384" s="5"/>
      <c r="FZ384" s="5"/>
      <c r="GA384" s="5"/>
      <c r="GB384" s="5"/>
      <c r="GC384" s="5"/>
      <c r="GD384" s="5"/>
      <c r="GE384" s="5"/>
      <c r="GF384" s="5"/>
      <c r="GG384" s="5"/>
      <c r="GH384" s="5"/>
      <c r="GI384" s="5"/>
      <c r="GJ384" s="5"/>
      <c r="GK384" s="5"/>
      <c r="GL384" s="5"/>
      <c r="GM384" s="5"/>
      <c r="GN384" s="5"/>
      <c r="GO384" s="5"/>
      <c r="GP384" s="5"/>
      <c r="GQ384" s="5"/>
      <c r="GR384" s="5"/>
      <c r="GS384" s="5"/>
      <c r="GT384" s="5"/>
      <c r="GU384" s="5"/>
      <c r="GV384" s="5"/>
      <c r="GW384" s="5"/>
      <c r="GX384" s="5"/>
      <c r="GY384" s="5"/>
      <c r="GZ384" s="5"/>
      <c r="HA384" s="5"/>
      <c r="HB384" s="5"/>
      <c r="HC384" s="5"/>
      <c r="HD384" s="5"/>
      <c r="HE384" s="5"/>
      <c r="HF384" s="5"/>
      <c r="HG384" s="5"/>
      <c r="HH384" s="5"/>
      <c r="HI384" s="5"/>
      <c r="HJ384" s="5"/>
      <c r="HK384" s="5"/>
      <c r="HL384" s="5"/>
      <c r="HM384" s="5"/>
      <c r="HN384" s="5"/>
      <c r="HO384" s="5"/>
      <c r="HP384" s="5"/>
      <c r="HQ384" s="5"/>
      <c r="HR384" s="5"/>
      <c r="HS384" s="5"/>
      <c r="HT384" s="5"/>
      <c r="HU384" s="5"/>
      <c r="HV384" s="5"/>
      <c r="HW384" s="5"/>
      <c r="HX384" s="5"/>
      <c r="HY384" s="5"/>
      <c r="HZ384" s="5"/>
      <c r="IA384" s="5"/>
      <c r="IB384" s="5"/>
      <c r="IC384" s="5"/>
      <c r="ID384" s="5"/>
      <c r="IE384" s="5"/>
      <c r="IF384" s="5"/>
      <c r="IG384" s="5"/>
      <c r="IH384" s="5"/>
      <c r="II384" s="5"/>
      <c r="IJ384" s="5"/>
      <c r="IK384" s="5"/>
      <c r="IL384" s="5"/>
      <c r="IM384" s="5"/>
      <c r="IN384" s="5"/>
      <c r="IO384" s="5"/>
      <c r="IP384" s="5"/>
      <c r="IQ384" s="5"/>
      <c r="IR384" s="5"/>
      <c r="IS384" s="5"/>
      <c r="IT384" s="5"/>
      <c r="IU384" s="5"/>
    </row>
    <row r="385" spans="1:255" ht="52.5" customHeight="1">
      <c r="A385" s="1" t="s">
        <v>25</v>
      </c>
      <c r="B385" s="1" t="s">
        <v>656</v>
      </c>
      <c r="C385" s="1" t="s">
        <v>17</v>
      </c>
      <c r="D385" s="1" t="s">
        <v>11</v>
      </c>
      <c r="E385" s="8">
        <f t="shared" si="11"/>
        <v>118</v>
      </c>
      <c r="F385" s="8">
        <v>0</v>
      </c>
      <c r="G385" s="8">
        <v>118</v>
      </c>
      <c r="H385" s="5"/>
      <c r="I385" s="5"/>
      <c r="J385" s="5"/>
      <c r="K385" s="5"/>
      <c r="L385" s="5"/>
      <c r="M385" s="5"/>
      <c r="N385" s="5"/>
      <c r="O385" s="5"/>
      <c r="P385" s="5"/>
      <c r="Q385" s="5"/>
      <c r="R385" s="5"/>
      <c r="S385" s="5"/>
      <c r="T385" s="5"/>
      <c r="U385" s="5"/>
      <c r="V385" s="5"/>
      <c r="W385" s="5"/>
      <c r="X385" s="5"/>
      <c r="Y385" s="5"/>
      <c r="Z385" s="5"/>
      <c r="AA385" s="5"/>
      <c r="AB385" s="5"/>
      <c r="AC385" s="5"/>
      <c r="AD385" s="5"/>
      <c r="AE385" s="5"/>
      <c r="AF385" s="5"/>
      <c r="AG385" s="5"/>
      <c r="AH385" s="5"/>
      <c r="AI385" s="5"/>
      <c r="AJ385" s="5"/>
      <c r="AK385" s="5"/>
      <c r="AL385" s="5"/>
      <c r="AM385" s="5"/>
      <c r="AN385" s="5"/>
      <c r="AO385" s="5"/>
      <c r="AP385" s="5"/>
      <c r="AQ385" s="5"/>
      <c r="AR385" s="5"/>
      <c r="AS385" s="5"/>
      <c r="AT385" s="5"/>
      <c r="AU385" s="5"/>
      <c r="AV385" s="5"/>
      <c r="AW385" s="5"/>
      <c r="AX385" s="5"/>
      <c r="AY385" s="5"/>
      <c r="AZ385" s="5"/>
      <c r="BA385" s="5"/>
      <c r="BB385" s="5"/>
      <c r="BC385" s="5"/>
      <c r="BD385" s="5"/>
      <c r="BE385" s="5"/>
      <c r="BF385" s="5"/>
      <c r="BG385" s="5"/>
      <c r="BH385" s="5"/>
      <c r="BI385" s="5"/>
      <c r="BJ385" s="5"/>
      <c r="BK385" s="5"/>
      <c r="BL385" s="5"/>
      <c r="BM385" s="5"/>
      <c r="BN385" s="5"/>
      <c r="BO385" s="5"/>
      <c r="BP385" s="5"/>
      <c r="BQ385" s="5"/>
      <c r="BR385" s="5"/>
      <c r="BS385" s="5"/>
      <c r="BT385" s="5"/>
      <c r="BU385" s="5"/>
      <c r="BV385" s="5"/>
      <c r="BW385" s="5"/>
      <c r="BX385" s="5"/>
      <c r="BY385" s="5"/>
      <c r="BZ385" s="5"/>
      <c r="CA385" s="5"/>
      <c r="CB385" s="5"/>
      <c r="CC385" s="5"/>
      <c r="CD385" s="5"/>
      <c r="CE385" s="5"/>
      <c r="CF385" s="5"/>
      <c r="CG385" s="5"/>
      <c r="CH385" s="5"/>
      <c r="CI385" s="5"/>
      <c r="CJ385" s="5"/>
      <c r="CK385" s="5"/>
      <c r="CL385" s="5"/>
      <c r="CM385" s="5"/>
      <c r="CN385" s="5"/>
      <c r="CO385" s="5"/>
      <c r="CP385" s="5"/>
      <c r="CQ385" s="5"/>
      <c r="CR385" s="5"/>
      <c r="CS385" s="5"/>
      <c r="CT385" s="5"/>
      <c r="CU385" s="5"/>
      <c r="CV385" s="5"/>
      <c r="CW385" s="5"/>
      <c r="CX385" s="5"/>
      <c r="CY385" s="5"/>
      <c r="CZ385" s="5"/>
      <c r="DA385" s="5"/>
      <c r="DB385" s="5"/>
      <c r="DC385" s="5"/>
      <c r="DD385" s="5"/>
      <c r="DE385" s="5"/>
      <c r="DF385" s="5"/>
      <c r="DG385" s="5"/>
      <c r="DH385" s="5"/>
      <c r="DI385" s="5"/>
      <c r="DJ385" s="5"/>
      <c r="DK385" s="5"/>
      <c r="DL385" s="5"/>
      <c r="DM385" s="5"/>
      <c r="DN385" s="5"/>
      <c r="DO385" s="5"/>
      <c r="DP385" s="5"/>
      <c r="DQ385" s="5"/>
      <c r="DR385" s="5"/>
      <c r="DS385" s="5"/>
      <c r="DT385" s="5"/>
      <c r="DU385" s="5"/>
      <c r="DV385" s="5"/>
      <c r="DW385" s="5"/>
      <c r="DX385" s="5"/>
      <c r="DY385" s="5"/>
      <c r="DZ385" s="5"/>
      <c r="EA385" s="5"/>
      <c r="EB385" s="5"/>
      <c r="EC385" s="5"/>
      <c r="ED385" s="5"/>
      <c r="EE385" s="5"/>
      <c r="EF385" s="5"/>
      <c r="EG385" s="5"/>
      <c r="EH385" s="5"/>
      <c r="EI385" s="5"/>
      <c r="EJ385" s="5"/>
      <c r="EK385" s="5"/>
      <c r="EL385" s="5"/>
      <c r="EM385" s="5"/>
      <c r="EN385" s="5"/>
      <c r="EO385" s="5"/>
      <c r="EP385" s="5"/>
      <c r="EQ385" s="5"/>
      <c r="ER385" s="5"/>
      <c r="ES385" s="5"/>
      <c r="ET385" s="5"/>
      <c r="EU385" s="5"/>
      <c r="EV385" s="5"/>
      <c r="EW385" s="5"/>
      <c r="EX385" s="5"/>
      <c r="EY385" s="5"/>
      <c r="EZ385" s="5"/>
      <c r="FA385" s="5"/>
      <c r="FB385" s="5"/>
      <c r="FC385" s="5"/>
      <c r="FD385" s="5"/>
      <c r="FE385" s="5"/>
      <c r="FF385" s="5"/>
      <c r="FG385" s="5"/>
      <c r="FH385" s="5"/>
      <c r="FI385" s="5"/>
      <c r="FJ385" s="5"/>
      <c r="FK385" s="5"/>
      <c r="FL385" s="5"/>
      <c r="FM385" s="5"/>
      <c r="FN385" s="5"/>
      <c r="FO385" s="5"/>
      <c r="FP385" s="5"/>
      <c r="FQ385" s="5"/>
      <c r="FR385" s="5"/>
      <c r="FS385" s="5"/>
      <c r="FT385" s="5"/>
      <c r="FU385" s="5"/>
      <c r="FV385" s="5"/>
      <c r="FW385" s="5"/>
      <c r="FX385" s="5"/>
      <c r="FY385" s="5"/>
      <c r="FZ385" s="5"/>
      <c r="GA385" s="5"/>
      <c r="GB385" s="5"/>
      <c r="GC385" s="5"/>
      <c r="GD385" s="5"/>
      <c r="GE385" s="5"/>
      <c r="GF385" s="5"/>
      <c r="GG385" s="5"/>
      <c r="GH385" s="5"/>
      <c r="GI385" s="5"/>
      <c r="GJ385" s="5"/>
      <c r="GK385" s="5"/>
      <c r="GL385" s="5"/>
      <c r="GM385" s="5"/>
      <c r="GN385" s="5"/>
      <c r="GO385" s="5"/>
      <c r="GP385" s="5"/>
      <c r="GQ385" s="5"/>
      <c r="GR385" s="5"/>
      <c r="GS385" s="5"/>
      <c r="GT385" s="5"/>
      <c r="GU385" s="5"/>
      <c r="GV385" s="5"/>
      <c r="GW385" s="5"/>
      <c r="GX385" s="5"/>
      <c r="GY385" s="5"/>
      <c r="GZ385" s="5"/>
      <c r="HA385" s="5"/>
      <c r="HB385" s="5"/>
      <c r="HC385" s="5"/>
      <c r="HD385" s="5"/>
      <c r="HE385" s="5"/>
      <c r="HF385" s="5"/>
      <c r="HG385" s="5"/>
      <c r="HH385" s="5"/>
      <c r="HI385" s="5"/>
      <c r="HJ385" s="5"/>
      <c r="HK385" s="5"/>
      <c r="HL385" s="5"/>
      <c r="HM385" s="5"/>
      <c r="HN385" s="5"/>
      <c r="HO385" s="5"/>
      <c r="HP385" s="5"/>
      <c r="HQ385" s="5"/>
      <c r="HR385" s="5"/>
      <c r="HS385" s="5"/>
      <c r="HT385" s="5"/>
      <c r="HU385" s="5"/>
      <c r="HV385" s="5"/>
      <c r="HW385" s="5"/>
      <c r="HX385" s="5"/>
      <c r="HY385" s="5"/>
      <c r="HZ385" s="5"/>
      <c r="IA385" s="5"/>
      <c r="IB385" s="5"/>
      <c r="IC385" s="5"/>
      <c r="ID385" s="5"/>
      <c r="IE385" s="5"/>
      <c r="IF385" s="5"/>
      <c r="IG385" s="5"/>
      <c r="IH385" s="5"/>
      <c r="II385" s="5"/>
      <c r="IJ385" s="5"/>
      <c r="IK385" s="5"/>
      <c r="IL385" s="5"/>
      <c r="IM385" s="5"/>
      <c r="IN385" s="5"/>
      <c r="IO385" s="5"/>
      <c r="IP385" s="5"/>
      <c r="IQ385" s="5"/>
      <c r="IR385" s="5"/>
      <c r="IS385" s="5"/>
      <c r="IT385" s="5"/>
      <c r="IU385" s="5"/>
    </row>
    <row r="386" spans="1:255" ht="43.5" customHeight="1">
      <c r="A386" s="20" t="s">
        <v>38</v>
      </c>
      <c r="B386" s="1" t="s">
        <v>656</v>
      </c>
      <c r="C386" s="1" t="s">
        <v>20</v>
      </c>
      <c r="D386" s="1" t="s">
        <v>11</v>
      </c>
      <c r="E386" s="8">
        <f t="shared" si="11"/>
        <v>14257</v>
      </c>
      <c r="F386" s="8">
        <v>0</v>
      </c>
      <c r="G386" s="8">
        <v>14257</v>
      </c>
      <c r="H386" s="5"/>
      <c r="I386" s="5"/>
      <c r="J386" s="5"/>
      <c r="K386" s="5"/>
      <c r="L386" s="5"/>
      <c r="M386" s="5"/>
      <c r="N386" s="5"/>
      <c r="O386" s="5"/>
      <c r="P386" s="5"/>
      <c r="Q386" s="5"/>
      <c r="R386" s="5"/>
      <c r="S386" s="5"/>
      <c r="T386" s="5"/>
      <c r="U386" s="5"/>
      <c r="V386" s="5"/>
      <c r="W386" s="5"/>
      <c r="X386" s="5"/>
      <c r="Y386" s="5"/>
      <c r="Z386" s="5"/>
      <c r="AA386" s="5"/>
      <c r="AB386" s="5"/>
      <c r="AC386" s="5"/>
      <c r="AD386" s="5"/>
      <c r="AE386" s="5"/>
      <c r="AF386" s="5"/>
      <c r="AG386" s="5"/>
      <c r="AH386" s="5"/>
      <c r="AI386" s="5"/>
      <c r="AJ386" s="5"/>
      <c r="AK386" s="5"/>
      <c r="AL386" s="5"/>
      <c r="AM386" s="5"/>
      <c r="AN386" s="5"/>
      <c r="AO386" s="5"/>
      <c r="AP386" s="5"/>
      <c r="AQ386" s="5"/>
      <c r="AR386" s="5"/>
      <c r="AS386" s="5"/>
      <c r="AT386" s="5"/>
      <c r="AU386" s="5"/>
      <c r="AV386" s="5"/>
      <c r="AW386" s="5"/>
      <c r="AX386" s="5"/>
      <c r="AY386" s="5"/>
      <c r="AZ386" s="5"/>
      <c r="BA386" s="5"/>
      <c r="BB386" s="5"/>
      <c r="BC386" s="5"/>
      <c r="BD386" s="5"/>
      <c r="BE386" s="5"/>
      <c r="BF386" s="5"/>
      <c r="BG386" s="5"/>
      <c r="BH386" s="5"/>
      <c r="BI386" s="5"/>
      <c r="BJ386" s="5"/>
      <c r="BK386" s="5"/>
      <c r="BL386" s="5"/>
      <c r="BM386" s="5"/>
      <c r="BN386" s="5"/>
      <c r="BO386" s="5"/>
      <c r="BP386" s="5"/>
      <c r="BQ386" s="5"/>
      <c r="BR386" s="5"/>
      <c r="BS386" s="5"/>
      <c r="BT386" s="5"/>
      <c r="BU386" s="5"/>
      <c r="BV386" s="5"/>
      <c r="BW386" s="5"/>
      <c r="BX386" s="5"/>
      <c r="BY386" s="5"/>
      <c r="BZ386" s="5"/>
      <c r="CA386" s="5"/>
      <c r="CB386" s="5"/>
      <c r="CC386" s="5"/>
      <c r="CD386" s="5"/>
      <c r="CE386" s="5"/>
      <c r="CF386" s="5"/>
      <c r="CG386" s="5"/>
      <c r="CH386" s="5"/>
      <c r="CI386" s="5"/>
      <c r="CJ386" s="5"/>
      <c r="CK386" s="5"/>
      <c r="CL386" s="5"/>
      <c r="CM386" s="5"/>
      <c r="CN386" s="5"/>
      <c r="CO386" s="5"/>
      <c r="CP386" s="5"/>
      <c r="CQ386" s="5"/>
      <c r="CR386" s="5"/>
      <c r="CS386" s="5"/>
      <c r="CT386" s="5"/>
      <c r="CU386" s="5"/>
      <c r="CV386" s="5"/>
      <c r="CW386" s="5"/>
      <c r="CX386" s="5"/>
      <c r="CY386" s="5"/>
      <c r="CZ386" s="5"/>
      <c r="DA386" s="5"/>
      <c r="DB386" s="5"/>
      <c r="DC386" s="5"/>
      <c r="DD386" s="5"/>
      <c r="DE386" s="5"/>
      <c r="DF386" s="5"/>
      <c r="DG386" s="5"/>
      <c r="DH386" s="5"/>
      <c r="DI386" s="5"/>
      <c r="DJ386" s="5"/>
      <c r="DK386" s="5"/>
      <c r="DL386" s="5"/>
      <c r="DM386" s="5"/>
      <c r="DN386" s="5"/>
      <c r="DO386" s="5"/>
      <c r="DP386" s="5"/>
      <c r="DQ386" s="5"/>
      <c r="DR386" s="5"/>
      <c r="DS386" s="5"/>
      <c r="DT386" s="5"/>
      <c r="DU386" s="5"/>
      <c r="DV386" s="5"/>
      <c r="DW386" s="5"/>
      <c r="DX386" s="5"/>
      <c r="DY386" s="5"/>
      <c r="DZ386" s="5"/>
      <c r="EA386" s="5"/>
      <c r="EB386" s="5"/>
      <c r="EC386" s="5"/>
      <c r="ED386" s="5"/>
      <c r="EE386" s="5"/>
      <c r="EF386" s="5"/>
      <c r="EG386" s="5"/>
      <c r="EH386" s="5"/>
      <c r="EI386" s="5"/>
      <c r="EJ386" s="5"/>
      <c r="EK386" s="5"/>
      <c r="EL386" s="5"/>
      <c r="EM386" s="5"/>
      <c r="EN386" s="5"/>
      <c r="EO386" s="5"/>
      <c r="EP386" s="5"/>
      <c r="EQ386" s="5"/>
      <c r="ER386" s="5"/>
      <c r="ES386" s="5"/>
      <c r="ET386" s="5"/>
      <c r="EU386" s="5"/>
      <c r="EV386" s="5"/>
      <c r="EW386" s="5"/>
      <c r="EX386" s="5"/>
      <c r="EY386" s="5"/>
      <c r="EZ386" s="5"/>
      <c r="FA386" s="5"/>
      <c r="FB386" s="5"/>
      <c r="FC386" s="5"/>
      <c r="FD386" s="5"/>
      <c r="FE386" s="5"/>
      <c r="FF386" s="5"/>
      <c r="FG386" s="5"/>
      <c r="FH386" s="5"/>
      <c r="FI386" s="5"/>
      <c r="FJ386" s="5"/>
      <c r="FK386" s="5"/>
      <c r="FL386" s="5"/>
      <c r="FM386" s="5"/>
      <c r="FN386" s="5"/>
      <c r="FO386" s="5"/>
      <c r="FP386" s="5"/>
      <c r="FQ386" s="5"/>
      <c r="FR386" s="5"/>
      <c r="FS386" s="5"/>
      <c r="FT386" s="5"/>
      <c r="FU386" s="5"/>
      <c r="FV386" s="5"/>
      <c r="FW386" s="5"/>
      <c r="FX386" s="5"/>
      <c r="FY386" s="5"/>
      <c r="FZ386" s="5"/>
      <c r="GA386" s="5"/>
      <c r="GB386" s="5"/>
      <c r="GC386" s="5"/>
      <c r="GD386" s="5"/>
      <c r="GE386" s="5"/>
      <c r="GF386" s="5"/>
      <c r="GG386" s="5"/>
      <c r="GH386" s="5"/>
      <c r="GI386" s="5"/>
      <c r="GJ386" s="5"/>
      <c r="GK386" s="5"/>
      <c r="GL386" s="5"/>
      <c r="GM386" s="5"/>
      <c r="GN386" s="5"/>
      <c r="GO386" s="5"/>
      <c r="GP386" s="5"/>
      <c r="GQ386" s="5"/>
      <c r="GR386" s="5"/>
      <c r="GS386" s="5"/>
      <c r="GT386" s="5"/>
      <c r="GU386" s="5"/>
      <c r="GV386" s="5"/>
      <c r="GW386" s="5"/>
      <c r="GX386" s="5"/>
      <c r="GY386" s="5"/>
      <c r="GZ386" s="5"/>
      <c r="HA386" s="5"/>
      <c r="HB386" s="5"/>
      <c r="HC386" s="5"/>
      <c r="HD386" s="5"/>
      <c r="HE386" s="5"/>
      <c r="HF386" s="5"/>
      <c r="HG386" s="5"/>
      <c r="HH386" s="5"/>
      <c r="HI386" s="5"/>
      <c r="HJ386" s="5"/>
      <c r="HK386" s="5"/>
      <c r="HL386" s="5"/>
      <c r="HM386" s="5"/>
      <c r="HN386" s="5"/>
      <c r="HO386" s="5"/>
      <c r="HP386" s="5"/>
      <c r="HQ386" s="5"/>
      <c r="HR386" s="5"/>
      <c r="HS386" s="5"/>
      <c r="HT386" s="5"/>
      <c r="HU386" s="5"/>
      <c r="HV386" s="5"/>
      <c r="HW386" s="5"/>
      <c r="HX386" s="5"/>
      <c r="HY386" s="5"/>
      <c r="HZ386" s="5"/>
      <c r="IA386" s="5"/>
      <c r="IB386" s="5"/>
      <c r="IC386" s="5"/>
      <c r="ID386" s="5"/>
      <c r="IE386" s="5"/>
      <c r="IF386" s="5"/>
      <c r="IG386" s="5"/>
      <c r="IH386" s="5"/>
      <c r="II386" s="5"/>
      <c r="IJ386" s="5"/>
      <c r="IK386" s="5"/>
      <c r="IL386" s="5"/>
      <c r="IM386" s="5"/>
      <c r="IN386" s="5"/>
      <c r="IO386" s="5"/>
      <c r="IP386" s="5"/>
      <c r="IQ386" s="5"/>
      <c r="IR386" s="5"/>
      <c r="IS386" s="5"/>
      <c r="IT386" s="5"/>
      <c r="IU386" s="5"/>
    </row>
    <row r="387" spans="1:7" ht="127.5" customHeight="1">
      <c r="A387" s="25" t="s">
        <v>657</v>
      </c>
      <c r="B387" s="3" t="s">
        <v>658</v>
      </c>
      <c r="C387" s="1"/>
      <c r="D387" s="1"/>
      <c r="E387" s="4">
        <f t="shared" si="11"/>
        <v>26328</v>
      </c>
      <c r="F387" s="4">
        <f>F388</f>
        <v>0</v>
      </c>
      <c r="G387" s="4">
        <f>G388</f>
        <v>26328</v>
      </c>
    </row>
    <row r="388" spans="1:7" ht="102.75" customHeight="1">
      <c r="A388" s="20" t="s">
        <v>659</v>
      </c>
      <c r="B388" s="1" t="s">
        <v>660</v>
      </c>
      <c r="C388" s="1"/>
      <c r="D388" s="1"/>
      <c r="E388" s="8">
        <f t="shared" si="11"/>
        <v>26328</v>
      </c>
      <c r="F388" s="8">
        <f>F389+F390</f>
        <v>0</v>
      </c>
      <c r="G388" s="8">
        <f>G389+G390</f>
        <v>26328</v>
      </c>
    </row>
    <row r="389" spans="1:7" ht="52.5" customHeight="1">
      <c r="A389" s="1" t="s">
        <v>25</v>
      </c>
      <c r="B389" s="1" t="s">
        <v>660</v>
      </c>
      <c r="C389" s="1" t="s">
        <v>17</v>
      </c>
      <c r="D389" s="1" t="s">
        <v>11</v>
      </c>
      <c r="E389" s="8">
        <f t="shared" si="11"/>
        <v>286</v>
      </c>
      <c r="F389" s="8">
        <v>0</v>
      </c>
      <c r="G389" s="8">
        <v>286</v>
      </c>
    </row>
    <row r="390" spans="1:7" ht="45" customHeight="1">
      <c r="A390" s="20" t="s">
        <v>38</v>
      </c>
      <c r="B390" s="1" t="s">
        <v>660</v>
      </c>
      <c r="C390" s="1" t="s">
        <v>20</v>
      </c>
      <c r="D390" s="1" t="s">
        <v>11</v>
      </c>
      <c r="E390" s="8">
        <f t="shared" si="11"/>
        <v>26042</v>
      </c>
      <c r="F390" s="8">
        <v>0</v>
      </c>
      <c r="G390" s="8">
        <v>26042</v>
      </c>
    </row>
    <row r="391" spans="1:7" ht="103.5" customHeight="1">
      <c r="A391" s="25" t="s">
        <v>661</v>
      </c>
      <c r="B391" s="3" t="s">
        <v>662</v>
      </c>
      <c r="C391" s="1"/>
      <c r="D391" s="1"/>
      <c r="E391" s="4">
        <f t="shared" si="11"/>
        <v>118412</v>
      </c>
      <c r="F391" s="4">
        <f>F392</f>
        <v>0</v>
      </c>
      <c r="G391" s="4">
        <f>G392</f>
        <v>118412</v>
      </c>
    </row>
    <row r="392" spans="1:255" ht="63" customHeight="1">
      <c r="A392" s="20" t="s">
        <v>663</v>
      </c>
      <c r="B392" s="1" t="s">
        <v>664</v>
      </c>
      <c r="C392" s="1"/>
      <c r="D392" s="1"/>
      <c r="E392" s="8">
        <f t="shared" si="11"/>
        <v>118412</v>
      </c>
      <c r="F392" s="8">
        <f>F393+F394</f>
        <v>0</v>
      </c>
      <c r="G392" s="8">
        <f>G393+G394</f>
        <v>118412</v>
      </c>
      <c r="H392" s="5"/>
      <c r="I392" s="5"/>
      <c r="J392" s="5"/>
      <c r="K392" s="5"/>
      <c r="L392" s="5"/>
      <c r="M392" s="5"/>
      <c r="N392" s="5"/>
      <c r="O392" s="5"/>
      <c r="P392" s="5"/>
      <c r="Q392" s="5"/>
      <c r="R392" s="5"/>
      <c r="S392" s="5"/>
      <c r="T392" s="5"/>
      <c r="U392" s="5"/>
      <c r="V392" s="5"/>
      <c r="W392" s="5"/>
      <c r="X392" s="5"/>
      <c r="Y392" s="5"/>
      <c r="Z392" s="5"/>
      <c r="AA392" s="5"/>
      <c r="AB392" s="5"/>
      <c r="AC392" s="5"/>
      <c r="AD392" s="5"/>
      <c r="AE392" s="5"/>
      <c r="AF392" s="5"/>
      <c r="AG392" s="5"/>
      <c r="AH392" s="5"/>
      <c r="AI392" s="5"/>
      <c r="AJ392" s="5"/>
      <c r="AK392" s="5"/>
      <c r="AL392" s="5"/>
      <c r="AM392" s="5"/>
      <c r="AN392" s="5"/>
      <c r="AO392" s="5"/>
      <c r="AP392" s="5"/>
      <c r="AQ392" s="5"/>
      <c r="AR392" s="5"/>
      <c r="AS392" s="5"/>
      <c r="AT392" s="5"/>
      <c r="AU392" s="5"/>
      <c r="AV392" s="5"/>
      <c r="AW392" s="5"/>
      <c r="AX392" s="5"/>
      <c r="AY392" s="5"/>
      <c r="AZ392" s="5"/>
      <c r="BA392" s="5"/>
      <c r="BB392" s="5"/>
      <c r="BC392" s="5"/>
      <c r="BD392" s="5"/>
      <c r="BE392" s="5"/>
      <c r="BF392" s="5"/>
      <c r="BG392" s="5"/>
      <c r="BH392" s="5"/>
      <c r="BI392" s="5"/>
      <c r="BJ392" s="5"/>
      <c r="BK392" s="5"/>
      <c r="BL392" s="5"/>
      <c r="BM392" s="5"/>
      <c r="BN392" s="5"/>
      <c r="BO392" s="5"/>
      <c r="BP392" s="5"/>
      <c r="BQ392" s="5"/>
      <c r="BR392" s="5"/>
      <c r="BS392" s="5"/>
      <c r="BT392" s="5"/>
      <c r="BU392" s="5"/>
      <c r="BV392" s="5"/>
      <c r="BW392" s="5"/>
      <c r="BX392" s="5"/>
      <c r="BY392" s="5"/>
      <c r="BZ392" s="5"/>
      <c r="CA392" s="5"/>
      <c r="CB392" s="5"/>
      <c r="CC392" s="5"/>
      <c r="CD392" s="5"/>
      <c r="CE392" s="5"/>
      <c r="CF392" s="5"/>
      <c r="CG392" s="5"/>
      <c r="CH392" s="5"/>
      <c r="CI392" s="5"/>
      <c r="CJ392" s="5"/>
      <c r="CK392" s="5"/>
      <c r="CL392" s="5"/>
      <c r="CM392" s="5"/>
      <c r="CN392" s="5"/>
      <c r="CO392" s="5"/>
      <c r="CP392" s="5"/>
      <c r="CQ392" s="5"/>
      <c r="CR392" s="5"/>
      <c r="CS392" s="5"/>
      <c r="CT392" s="5"/>
      <c r="CU392" s="5"/>
      <c r="CV392" s="5"/>
      <c r="CW392" s="5"/>
      <c r="CX392" s="5"/>
      <c r="CY392" s="5"/>
      <c r="CZ392" s="5"/>
      <c r="DA392" s="5"/>
      <c r="DB392" s="5"/>
      <c r="DC392" s="5"/>
      <c r="DD392" s="5"/>
      <c r="DE392" s="5"/>
      <c r="DF392" s="5"/>
      <c r="DG392" s="5"/>
      <c r="DH392" s="5"/>
      <c r="DI392" s="5"/>
      <c r="DJ392" s="5"/>
      <c r="DK392" s="5"/>
      <c r="DL392" s="5"/>
      <c r="DM392" s="5"/>
      <c r="DN392" s="5"/>
      <c r="DO392" s="5"/>
      <c r="DP392" s="5"/>
      <c r="DQ392" s="5"/>
      <c r="DR392" s="5"/>
      <c r="DS392" s="5"/>
      <c r="DT392" s="5"/>
      <c r="DU392" s="5"/>
      <c r="DV392" s="5"/>
      <c r="DW392" s="5"/>
      <c r="DX392" s="5"/>
      <c r="DY392" s="5"/>
      <c r="DZ392" s="5"/>
      <c r="EA392" s="5"/>
      <c r="EB392" s="5"/>
      <c r="EC392" s="5"/>
      <c r="ED392" s="5"/>
      <c r="EE392" s="5"/>
      <c r="EF392" s="5"/>
      <c r="EG392" s="5"/>
      <c r="EH392" s="5"/>
      <c r="EI392" s="5"/>
      <c r="EJ392" s="5"/>
      <c r="EK392" s="5"/>
      <c r="EL392" s="5"/>
      <c r="EM392" s="5"/>
      <c r="EN392" s="5"/>
      <c r="EO392" s="5"/>
      <c r="EP392" s="5"/>
      <c r="EQ392" s="5"/>
      <c r="ER392" s="5"/>
      <c r="ES392" s="5"/>
      <c r="ET392" s="5"/>
      <c r="EU392" s="5"/>
      <c r="EV392" s="5"/>
      <c r="EW392" s="5"/>
      <c r="EX392" s="5"/>
      <c r="EY392" s="5"/>
      <c r="EZ392" s="5"/>
      <c r="FA392" s="5"/>
      <c r="FB392" s="5"/>
      <c r="FC392" s="5"/>
      <c r="FD392" s="5"/>
      <c r="FE392" s="5"/>
      <c r="FF392" s="5"/>
      <c r="FG392" s="5"/>
      <c r="FH392" s="5"/>
      <c r="FI392" s="5"/>
      <c r="FJ392" s="5"/>
      <c r="FK392" s="5"/>
      <c r="FL392" s="5"/>
      <c r="FM392" s="5"/>
      <c r="FN392" s="5"/>
      <c r="FO392" s="5"/>
      <c r="FP392" s="5"/>
      <c r="FQ392" s="5"/>
      <c r="FR392" s="5"/>
      <c r="FS392" s="5"/>
      <c r="FT392" s="5"/>
      <c r="FU392" s="5"/>
      <c r="FV392" s="5"/>
      <c r="FW392" s="5"/>
      <c r="FX392" s="5"/>
      <c r="FY392" s="5"/>
      <c r="FZ392" s="5"/>
      <c r="GA392" s="5"/>
      <c r="GB392" s="5"/>
      <c r="GC392" s="5"/>
      <c r="GD392" s="5"/>
      <c r="GE392" s="5"/>
      <c r="GF392" s="5"/>
      <c r="GG392" s="5"/>
      <c r="GH392" s="5"/>
      <c r="GI392" s="5"/>
      <c r="GJ392" s="5"/>
      <c r="GK392" s="5"/>
      <c r="GL392" s="5"/>
      <c r="GM392" s="5"/>
      <c r="GN392" s="5"/>
      <c r="GO392" s="5"/>
      <c r="GP392" s="5"/>
      <c r="GQ392" s="5"/>
      <c r="GR392" s="5"/>
      <c r="GS392" s="5"/>
      <c r="GT392" s="5"/>
      <c r="GU392" s="5"/>
      <c r="GV392" s="5"/>
      <c r="GW392" s="5"/>
      <c r="GX392" s="5"/>
      <c r="GY392" s="5"/>
      <c r="GZ392" s="5"/>
      <c r="HA392" s="5"/>
      <c r="HB392" s="5"/>
      <c r="HC392" s="5"/>
      <c r="HD392" s="5"/>
      <c r="HE392" s="5"/>
      <c r="HF392" s="5"/>
      <c r="HG392" s="5"/>
      <c r="HH392" s="5"/>
      <c r="HI392" s="5"/>
      <c r="HJ392" s="5"/>
      <c r="HK392" s="5"/>
      <c r="HL392" s="5"/>
      <c r="HM392" s="5"/>
      <c r="HN392" s="5"/>
      <c r="HO392" s="5"/>
      <c r="HP392" s="5"/>
      <c r="HQ392" s="5"/>
      <c r="HR392" s="5"/>
      <c r="HS392" s="5"/>
      <c r="HT392" s="5"/>
      <c r="HU392" s="5"/>
      <c r="HV392" s="5"/>
      <c r="HW392" s="5"/>
      <c r="HX392" s="5"/>
      <c r="HY392" s="5"/>
      <c r="HZ392" s="5"/>
      <c r="IA392" s="5"/>
      <c r="IB392" s="5"/>
      <c r="IC392" s="5"/>
      <c r="ID392" s="5"/>
      <c r="IE392" s="5"/>
      <c r="IF392" s="5"/>
      <c r="IG392" s="5"/>
      <c r="IH392" s="5"/>
      <c r="II392" s="5"/>
      <c r="IJ392" s="5"/>
      <c r="IK392" s="5"/>
      <c r="IL392" s="5"/>
      <c r="IM392" s="5"/>
      <c r="IN392" s="5"/>
      <c r="IO392" s="5"/>
      <c r="IP392" s="5"/>
      <c r="IQ392" s="5"/>
      <c r="IR392" s="5"/>
      <c r="IS392" s="5"/>
      <c r="IT392" s="5"/>
      <c r="IU392" s="5"/>
    </row>
    <row r="393" spans="1:7" ht="50.25" customHeight="1">
      <c r="A393" s="1" t="s">
        <v>25</v>
      </c>
      <c r="B393" s="1" t="s">
        <v>664</v>
      </c>
      <c r="C393" s="1" t="s">
        <v>17</v>
      </c>
      <c r="D393" s="1" t="s">
        <v>11</v>
      </c>
      <c r="E393" s="8">
        <f t="shared" si="11"/>
        <v>1386</v>
      </c>
      <c r="F393" s="8">
        <v>0</v>
      </c>
      <c r="G393" s="8">
        <v>1386</v>
      </c>
    </row>
    <row r="394" spans="1:7" ht="42.75" customHeight="1">
      <c r="A394" s="20" t="s">
        <v>38</v>
      </c>
      <c r="B394" s="1" t="s">
        <v>664</v>
      </c>
      <c r="C394" s="1" t="s">
        <v>20</v>
      </c>
      <c r="D394" s="1" t="s">
        <v>11</v>
      </c>
      <c r="E394" s="8">
        <f t="shared" si="11"/>
        <v>117026</v>
      </c>
      <c r="F394" s="8">
        <v>0</v>
      </c>
      <c r="G394" s="8">
        <v>117026</v>
      </c>
    </row>
    <row r="395" spans="1:7" ht="91.5" customHeight="1">
      <c r="A395" s="25" t="s">
        <v>665</v>
      </c>
      <c r="B395" s="3" t="s">
        <v>666</v>
      </c>
      <c r="C395" s="1"/>
      <c r="D395" s="1"/>
      <c r="E395" s="4">
        <f t="shared" si="11"/>
        <v>706</v>
      </c>
      <c r="F395" s="4">
        <f>F396</f>
        <v>0</v>
      </c>
      <c r="G395" s="4">
        <f>G396</f>
        <v>706</v>
      </c>
    </row>
    <row r="396" spans="1:255" ht="41.25" customHeight="1">
      <c r="A396" s="20" t="s">
        <v>667</v>
      </c>
      <c r="B396" s="1" t="s">
        <v>668</v>
      </c>
      <c r="C396" s="1"/>
      <c r="D396" s="1"/>
      <c r="E396" s="8">
        <f t="shared" si="11"/>
        <v>706</v>
      </c>
      <c r="F396" s="8">
        <f>F397+F398</f>
        <v>0</v>
      </c>
      <c r="G396" s="8">
        <f>G397+G398</f>
        <v>706</v>
      </c>
      <c r="H396" s="5"/>
      <c r="I396" s="5"/>
      <c r="J396" s="5"/>
      <c r="K396" s="5"/>
      <c r="L396" s="5"/>
      <c r="M396" s="5"/>
      <c r="N396" s="5"/>
      <c r="O396" s="5"/>
      <c r="P396" s="5"/>
      <c r="Q396" s="5"/>
      <c r="R396" s="5"/>
      <c r="S396" s="5"/>
      <c r="T396" s="5"/>
      <c r="U396" s="5"/>
      <c r="V396" s="5"/>
      <c r="W396" s="5"/>
      <c r="X396" s="5"/>
      <c r="Y396" s="5"/>
      <c r="Z396" s="5"/>
      <c r="AA396" s="5"/>
      <c r="AB396" s="5"/>
      <c r="AC396" s="5"/>
      <c r="AD396" s="5"/>
      <c r="AE396" s="5"/>
      <c r="AF396" s="5"/>
      <c r="AG396" s="5"/>
      <c r="AH396" s="5"/>
      <c r="AI396" s="5"/>
      <c r="AJ396" s="5"/>
      <c r="AK396" s="5"/>
      <c r="AL396" s="5"/>
      <c r="AM396" s="5"/>
      <c r="AN396" s="5"/>
      <c r="AO396" s="5"/>
      <c r="AP396" s="5"/>
      <c r="AQ396" s="5"/>
      <c r="AR396" s="5"/>
      <c r="AS396" s="5"/>
      <c r="AT396" s="5"/>
      <c r="AU396" s="5"/>
      <c r="AV396" s="5"/>
      <c r="AW396" s="5"/>
      <c r="AX396" s="5"/>
      <c r="AY396" s="5"/>
      <c r="AZ396" s="5"/>
      <c r="BA396" s="5"/>
      <c r="BB396" s="5"/>
      <c r="BC396" s="5"/>
      <c r="BD396" s="5"/>
      <c r="BE396" s="5"/>
      <c r="BF396" s="5"/>
      <c r="BG396" s="5"/>
      <c r="BH396" s="5"/>
      <c r="BI396" s="5"/>
      <c r="BJ396" s="5"/>
      <c r="BK396" s="5"/>
      <c r="BL396" s="5"/>
      <c r="BM396" s="5"/>
      <c r="BN396" s="5"/>
      <c r="BO396" s="5"/>
      <c r="BP396" s="5"/>
      <c r="BQ396" s="5"/>
      <c r="BR396" s="5"/>
      <c r="BS396" s="5"/>
      <c r="BT396" s="5"/>
      <c r="BU396" s="5"/>
      <c r="BV396" s="5"/>
      <c r="BW396" s="5"/>
      <c r="BX396" s="5"/>
      <c r="BY396" s="5"/>
      <c r="BZ396" s="5"/>
      <c r="CA396" s="5"/>
      <c r="CB396" s="5"/>
      <c r="CC396" s="5"/>
      <c r="CD396" s="5"/>
      <c r="CE396" s="5"/>
      <c r="CF396" s="5"/>
      <c r="CG396" s="5"/>
      <c r="CH396" s="5"/>
      <c r="CI396" s="5"/>
      <c r="CJ396" s="5"/>
      <c r="CK396" s="5"/>
      <c r="CL396" s="5"/>
      <c r="CM396" s="5"/>
      <c r="CN396" s="5"/>
      <c r="CO396" s="5"/>
      <c r="CP396" s="5"/>
      <c r="CQ396" s="5"/>
      <c r="CR396" s="5"/>
      <c r="CS396" s="5"/>
      <c r="CT396" s="5"/>
      <c r="CU396" s="5"/>
      <c r="CV396" s="5"/>
      <c r="CW396" s="5"/>
      <c r="CX396" s="5"/>
      <c r="CY396" s="5"/>
      <c r="CZ396" s="5"/>
      <c r="DA396" s="5"/>
      <c r="DB396" s="5"/>
      <c r="DC396" s="5"/>
      <c r="DD396" s="5"/>
      <c r="DE396" s="5"/>
      <c r="DF396" s="5"/>
      <c r="DG396" s="5"/>
      <c r="DH396" s="5"/>
      <c r="DI396" s="5"/>
      <c r="DJ396" s="5"/>
      <c r="DK396" s="5"/>
      <c r="DL396" s="5"/>
      <c r="DM396" s="5"/>
      <c r="DN396" s="5"/>
      <c r="DO396" s="5"/>
      <c r="DP396" s="5"/>
      <c r="DQ396" s="5"/>
      <c r="DR396" s="5"/>
      <c r="DS396" s="5"/>
      <c r="DT396" s="5"/>
      <c r="DU396" s="5"/>
      <c r="DV396" s="5"/>
      <c r="DW396" s="5"/>
      <c r="DX396" s="5"/>
      <c r="DY396" s="5"/>
      <c r="DZ396" s="5"/>
      <c r="EA396" s="5"/>
      <c r="EB396" s="5"/>
      <c r="EC396" s="5"/>
      <c r="ED396" s="5"/>
      <c r="EE396" s="5"/>
      <c r="EF396" s="5"/>
      <c r="EG396" s="5"/>
      <c r="EH396" s="5"/>
      <c r="EI396" s="5"/>
      <c r="EJ396" s="5"/>
      <c r="EK396" s="5"/>
      <c r="EL396" s="5"/>
      <c r="EM396" s="5"/>
      <c r="EN396" s="5"/>
      <c r="EO396" s="5"/>
      <c r="EP396" s="5"/>
      <c r="EQ396" s="5"/>
      <c r="ER396" s="5"/>
      <c r="ES396" s="5"/>
      <c r="ET396" s="5"/>
      <c r="EU396" s="5"/>
      <c r="EV396" s="5"/>
      <c r="EW396" s="5"/>
      <c r="EX396" s="5"/>
      <c r="EY396" s="5"/>
      <c r="EZ396" s="5"/>
      <c r="FA396" s="5"/>
      <c r="FB396" s="5"/>
      <c r="FC396" s="5"/>
      <c r="FD396" s="5"/>
      <c r="FE396" s="5"/>
      <c r="FF396" s="5"/>
      <c r="FG396" s="5"/>
      <c r="FH396" s="5"/>
      <c r="FI396" s="5"/>
      <c r="FJ396" s="5"/>
      <c r="FK396" s="5"/>
      <c r="FL396" s="5"/>
      <c r="FM396" s="5"/>
      <c r="FN396" s="5"/>
      <c r="FO396" s="5"/>
      <c r="FP396" s="5"/>
      <c r="FQ396" s="5"/>
      <c r="FR396" s="5"/>
      <c r="FS396" s="5"/>
      <c r="FT396" s="5"/>
      <c r="FU396" s="5"/>
      <c r="FV396" s="5"/>
      <c r="FW396" s="5"/>
      <c r="FX396" s="5"/>
      <c r="FY396" s="5"/>
      <c r="FZ396" s="5"/>
      <c r="GA396" s="5"/>
      <c r="GB396" s="5"/>
      <c r="GC396" s="5"/>
      <c r="GD396" s="5"/>
      <c r="GE396" s="5"/>
      <c r="GF396" s="5"/>
      <c r="GG396" s="5"/>
      <c r="GH396" s="5"/>
      <c r="GI396" s="5"/>
      <c r="GJ396" s="5"/>
      <c r="GK396" s="5"/>
      <c r="GL396" s="5"/>
      <c r="GM396" s="5"/>
      <c r="GN396" s="5"/>
      <c r="GO396" s="5"/>
      <c r="GP396" s="5"/>
      <c r="GQ396" s="5"/>
      <c r="GR396" s="5"/>
      <c r="GS396" s="5"/>
      <c r="GT396" s="5"/>
      <c r="GU396" s="5"/>
      <c r="GV396" s="5"/>
      <c r="GW396" s="5"/>
      <c r="GX396" s="5"/>
      <c r="GY396" s="5"/>
      <c r="GZ396" s="5"/>
      <c r="HA396" s="5"/>
      <c r="HB396" s="5"/>
      <c r="HC396" s="5"/>
      <c r="HD396" s="5"/>
      <c r="HE396" s="5"/>
      <c r="HF396" s="5"/>
      <c r="HG396" s="5"/>
      <c r="HH396" s="5"/>
      <c r="HI396" s="5"/>
      <c r="HJ396" s="5"/>
      <c r="HK396" s="5"/>
      <c r="HL396" s="5"/>
      <c r="HM396" s="5"/>
      <c r="HN396" s="5"/>
      <c r="HO396" s="5"/>
      <c r="HP396" s="5"/>
      <c r="HQ396" s="5"/>
      <c r="HR396" s="5"/>
      <c r="HS396" s="5"/>
      <c r="HT396" s="5"/>
      <c r="HU396" s="5"/>
      <c r="HV396" s="5"/>
      <c r="HW396" s="5"/>
      <c r="HX396" s="5"/>
      <c r="HY396" s="5"/>
      <c r="HZ396" s="5"/>
      <c r="IA396" s="5"/>
      <c r="IB396" s="5"/>
      <c r="IC396" s="5"/>
      <c r="ID396" s="5"/>
      <c r="IE396" s="5"/>
      <c r="IF396" s="5"/>
      <c r="IG396" s="5"/>
      <c r="IH396" s="5"/>
      <c r="II396" s="5"/>
      <c r="IJ396" s="5"/>
      <c r="IK396" s="5"/>
      <c r="IL396" s="5"/>
      <c r="IM396" s="5"/>
      <c r="IN396" s="5"/>
      <c r="IO396" s="5"/>
      <c r="IP396" s="5"/>
      <c r="IQ396" s="5"/>
      <c r="IR396" s="5"/>
      <c r="IS396" s="5"/>
      <c r="IT396" s="5"/>
      <c r="IU396" s="5"/>
    </row>
    <row r="397" spans="1:7" ht="51.75" customHeight="1">
      <c r="A397" s="1" t="s">
        <v>25</v>
      </c>
      <c r="B397" s="1" t="s">
        <v>668</v>
      </c>
      <c r="C397" s="1" t="s">
        <v>17</v>
      </c>
      <c r="D397" s="1" t="s">
        <v>11</v>
      </c>
      <c r="E397" s="8">
        <f t="shared" si="11"/>
        <v>11</v>
      </c>
      <c r="F397" s="8">
        <v>0</v>
      </c>
      <c r="G397" s="8">
        <v>11</v>
      </c>
    </row>
    <row r="398" spans="1:7" ht="42.75" customHeight="1">
      <c r="A398" s="20" t="s">
        <v>38</v>
      </c>
      <c r="B398" s="1" t="s">
        <v>668</v>
      </c>
      <c r="C398" s="1" t="s">
        <v>20</v>
      </c>
      <c r="D398" s="1" t="s">
        <v>11</v>
      </c>
      <c r="E398" s="8">
        <f t="shared" si="11"/>
        <v>695</v>
      </c>
      <c r="F398" s="8">
        <v>0</v>
      </c>
      <c r="G398" s="8">
        <v>695</v>
      </c>
    </row>
    <row r="399" spans="1:255" ht="89.25" customHeight="1">
      <c r="A399" s="3" t="s">
        <v>669</v>
      </c>
      <c r="B399" s="3" t="s">
        <v>670</v>
      </c>
      <c r="C399" s="1"/>
      <c r="D399" s="1"/>
      <c r="E399" s="4">
        <f t="shared" si="11"/>
        <v>3065</v>
      </c>
      <c r="F399" s="31">
        <f>F400</f>
        <v>0</v>
      </c>
      <c r="G399" s="31">
        <f>G400</f>
        <v>3065</v>
      </c>
      <c r="H399" s="5"/>
      <c r="I399" s="5"/>
      <c r="J399" s="5"/>
      <c r="K399" s="5"/>
      <c r="L399" s="5"/>
      <c r="M399" s="5"/>
      <c r="N399" s="5"/>
      <c r="O399" s="5"/>
      <c r="P399" s="5"/>
      <c r="Q399" s="5"/>
      <c r="R399" s="5"/>
      <c r="S399" s="5"/>
      <c r="T399" s="5"/>
      <c r="U399" s="5"/>
      <c r="V399" s="5"/>
      <c r="W399" s="5"/>
      <c r="X399" s="5"/>
      <c r="Y399" s="5"/>
      <c r="Z399" s="5"/>
      <c r="AA399" s="5"/>
      <c r="AB399" s="5"/>
      <c r="AC399" s="5"/>
      <c r="AD399" s="5"/>
      <c r="AE399" s="5"/>
      <c r="AF399" s="5"/>
      <c r="AG399" s="5"/>
      <c r="AH399" s="5"/>
      <c r="AI399" s="5"/>
      <c r="AJ399" s="5"/>
      <c r="AK399" s="5"/>
      <c r="AL399" s="5"/>
      <c r="AM399" s="5"/>
      <c r="AN399" s="5"/>
      <c r="AO399" s="5"/>
      <c r="AP399" s="5"/>
      <c r="AQ399" s="5"/>
      <c r="AR399" s="5"/>
      <c r="AS399" s="5"/>
      <c r="AT399" s="5"/>
      <c r="AU399" s="5"/>
      <c r="AV399" s="5"/>
      <c r="AW399" s="5"/>
      <c r="AX399" s="5"/>
      <c r="AY399" s="5"/>
      <c r="AZ399" s="5"/>
      <c r="BA399" s="5"/>
      <c r="BB399" s="5"/>
      <c r="BC399" s="5"/>
      <c r="BD399" s="5"/>
      <c r="BE399" s="5"/>
      <c r="BF399" s="5"/>
      <c r="BG399" s="5"/>
      <c r="BH399" s="5"/>
      <c r="BI399" s="5"/>
      <c r="BJ399" s="5"/>
      <c r="BK399" s="5"/>
      <c r="BL399" s="5"/>
      <c r="BM399" s="5"/>
      <c r="BN399" s="5"/>
      <c r="BO399" s="5"/>
      <c r="BP399" s="5"/>
      <c r="BQ399" s="5"/>
      <c r="BR399" s="5"/>
      <c r="BS399" s="5"/>
      <c r="BT399" s="5"/>
      <c r="BU399" s="5"/>
      <c r="BV399" s="5"/>
      <c r="BW399" s="5"/>
      <c r="BX399" s="5"/>
      <c r="BY399" s="5"/>
      <c r="BZ399" s="5"/>
      <c r="CA399" s="5"/>
      <c r="CB399" s="5"/>
      <c r="CC399" s="5"/>
      <c r="CD399" s="5"/>
      <c r="CE399" s="5"/>
      <c r="CF399" s="5"/>
      <c r="CG399" s="5"/>
      <c r="CH399" s="5"/>
      <c r="CI399" s="5"/>
      <c r="CJ399" s="5"/>
      <c r="CK399" s="5"/>
      <c r="CL399" s="5"/>
      <c r="CM399" s="5"/>
      <c r="CN399" s="5"/>
      <c r="CO399" s="5"/>
      <c r="CP399" s="5"/>
      <c r="CQ399" s="5"/>
      <c r="CR399" s="5"/>
      <c r="CS399" s="5"/>
      <c r="CT399" s="5"/>
      <c r="CU399" s="5"/>
      <c r="CV399" s="5"/>
      <c r="CW399" s="5"/>
      <c r="CX399" s="5"/>
      <c r="CY399" s="5"/>
      <c r="CZ399" s="5"/>
      <c r="DA399" s="5"/>
      <c r="DB399" s="5"/>
      <c r="DC399" s="5"/>
      <c r="DD399" s="5"/>
      <c r="DE399" s="5"/>
      <c r="DF399" s="5"/>
      <c r="DG399" s="5"/>
      <c r="DH399" s="5"/>
      <c r="DI399" s="5"/>
      <c r="DJ399" s="5"/>
      <c r="DK399" s="5"/>
      <c r="DL399" s="5"/>
      <c r="DM399" s="5"/>
      <c r="DN399" s="5"/>
      <c r="DO399" s="5"/>
      <c r="DP399" s="5"/>
      <c r="DQ399" s="5"/>
      <c r="DR399" s="5"/>
      <c r="DS399" s="5"/>
      <c r="DT399" s="5"/>
      <c r="DU399" s="5"/>
      <c r="DV399" s="5"/>
      <c r="DW399" s="5"/>
      <c r="DX399" s="5"/>
      <c r="DY399" s="5"/>
      <c r="DZ399" s="5"/>
      <c r="EA399" s="5"/>
      <c r="EB399" s="5"/>
      <c r="EC399" s="5"/>
      <c r="ED399" s="5"/>
      <c r="EE399" s="5"/>
      <c r="EF399" s="5"/>
      <c r="EG399" s="5"/>
      <c r="EH399" s="5"/>
      <c r="EI399" s="5"/>
      <c r="EJ399" s="5"/>
      <c r="EK399" s="5"/>
      <c r="EL399" s="5"/>
      <c r="EM399" s="5"/>
      <c r="EN399" s="5"/>
      <c r="EO399" s="5"/>
      <c r="EP399" s="5"/>
      <c r="EQ399" s="5"/>
      <c r="ER399" s="5"/>
      <c r="ES399" s="5"/>
      <c r="ET399" s="5"/>
      <c r="EU399" s="5"/>
      <c r="EV399" s="5"/>
      <c r="EW399" s="5"/>
      <c r="EX399" s="5"/>
      <c r="EY399" s="5"/>
      <c r="EZ399" s="5"/>
      <c r="FA399" s="5"/>
      <c r="FB399" s="5"/>
      <c r="FC399" s="5"/>
      <c r="FD399" s="5"/>
      <c r="FE399" s="5"/>
      <c r="FF399" s="5"/>
      <c r="FG399" s="5"/>
      <c r="FH399" s="5"/>
      <c r="FI399" s="5"/>
      <c r="FJ399" s="5"/>
      <c r="FK399" s="5"/>
      <c r="FL399" s="5"/>
      <c r="FM399" s="5"/>
      <c r="FN399" s="5"/>
      <c r="FO399" s="5"/>
      <c r="FP399" s="5"/>
      <c r="FQ399" s="5"/>
      <c r="FR399" s="5"/>
      <c r="FS399" s="5"/>
      <c r="FT399" s="5"/>
      <c r="FU399" s="5"/>
      <c r="FV399" s="5"/>
      <c r="FW399" s="5"/>
      <c r="FX399" s="5"/>
      <c r="FY399" s="5"/>
      <c r="FZ399" s="5"/>
      <c r="GA399" s="5"/>
      <c r="GB399" s="5"/>
      <c r="GC399" s="5"/>
      <c r="GD399" s="5"/>
      <c r="GE399" s="5"/>
      <c r="GF399" s="5"/>
      <c r="GG399" s="5"/>
      <c r="GH399" s="5"/>
      <c r="GI399" s="5"/>
      <c r="GJ399" s="5"/>
      <c r="GK399" s="5"/>
      <c r="GL399" s="5"/>
      <c r="GM399" s="5"/>
      <c r="GN399" s="5"/>
      <c r="GO399" s="5"/>
      <c r="GP399" s="5"/>
      <c r="GQ399" s="5"/>
      <c r="GR399" s="5"/>
      <c r="GS399" s="5"/>
      <c r="GT399" s="5"/>
      <c r="GU399" s="5"/>
      <c r="GV399" s="5"/>
      <c r="GW399" s="5"/>
      <c r="GX399" s="5"/>
      <c r="GY399" s="5"/>
      <c r="GZ399" s="5"/>
      <c r="HA399" s="5"/>
      <c r="HB399" s="5"/>
      <c r="HC399" s="5"/>
      <c r="HD399" s="5"/>
      <c r="HE399" s="5"/>
      <c r="HF399" s="5"/>
      <c r="HG399" s="5"/>
      <c r="HH399" s="5"/>
      <c r="HI399" s="5"/>
      <c r="HJ399" s="5"/>
      <c r="HK399" s="5"/>
      <c r="HL399" s="5"/>
      <c r="HM399" s="5"/>
      <c r="HN399" s="5"/>
      <c r="HO399" s="5"/>
      <c r="HP399" s="5"/>
      <c r="HQ399" s="5"/>
      <c r="HR399" s="5"/>
      <c r="HS399" s="5"/>
      <c r="HT399" s="5"/>
      <c r="HU399" s="5"/>
      <c r="HV399" s="5"/>
      <c r="HW399" s="5"/>
      <c r="HX399" s="5"/>
      <c r="HY399" s="5"/>
      <c r="HZ399" s="5"/>
      <c r="IA399" s="5"/>
      <c r="IB399" s="5"/>
      <c r="IC399" s="5"/>
      <c r="ID399" s="5"/>
      <c r="IE399" s="5"/>
      <c r="IF399" s="5"/>
      <c r="IG399" s="5"/>
      <c r="IH399" s="5"/>
      <c r="II399" s="5"/>
      <c r="IJ399" s="5"/>
      <c r="IK399" s="5"/>
      <c r="IL399" s="5"/>
      <c r="IM399" s="5"/>
      <c r="IN399" s="5"/>
      <c r="IO399" s="5"/>
      <c r="IP399" s="5"/>
      <c r="IQ399" s="5"/>
      <c r="IR399" s="5"/>
      <c r="IS399" s="5"/>
      <c r="IT399" s="5"/>
      <c r="IU399" s="5"/>
    </row>
    <row r="400" spans="1:7" ht="48.75" customHeight="1">
      <c r="A400" s="20" t="s">
        <v>671</v>
      </c>
      <c r="B400" s="1" t="s">
        <v>672</v>
      </c>
      <c r="C400" s="1"/>
      <c r="D400" s="1"/>
      <c r="E400" s="8">
        <f t="shared" si="11"/>
        <v>3065</v>
      </c>
      <c r="F400" s="8">
        <f>F401+F402</f>
        <v>0</v>
      </c>
      <c r="G400" s="8">
        <f>G401+G402</f>
        <v>3065</v>
      </c>
    </row>
    <row r="401" spans="1:255" s="5" customFormat="1" ht="51" customHeight="1">
      <c r="A401" s="1" t="s">
        <v>25</v>
      </c>
      <c r="B401" s="1" t="s">
        <v>672</v>
      </c>
      <c r="C401" s="1" t="s">
        <v>17</v>
      </c>
      <c r="D401" s="1" t="s">
        <v>11</v>
      </c>
      <c r="E401" s="8">
        <f t="shared" si="11"/>
        <v>33</v>
      </c>
      <c r="F401" s="8">
        <v>0</v>
      </c>
      <c r="G401" s="8">
        <v>33</v>
      </c>
      <c r="H401" s="6"/>
      <c r="I401" s="6"/>
      <c r="J401" s="6"/>
      <c r="K401" s="6"/>
      <c r="L401" s="6"/>
      <c r="M401" s="6"/>
      <c r="N401" s="6"/>
      <c r="O401" s="6"/>
      <c r="P401" s="6"/>
      <c r="Q401" s="6"/>
      <c r="R401" s="6"/>
      <c r="S401" s="6"/>
      <c r="T401" s="6"/>
      <c r="U401" s="6"/>
      <c r="V401" s="6"/>
      <c r="W401" s="6"/>
      <c r="X401" s="6"/>
      <c r="Y401" s="6"/>
      <c r="Z401" s="6"/>
      <c r="AA401" s="6"/>
      <c r="AB401" s="6"/>
      <c r="AC401" s="6"/>
      <c r="AD401" s="6"/>
      <c r="AE401" s="6"/>
      <c r="AF401" s="6"/>
      <c r="AG401" s="6"/>
      <c r="AH401" s="6"/>
      <c r="AI401" s="6"/>
      <c r="AJ401" s="6"/>
      <c r="AK401" s="6"/>
      <c r="AL401" s="6"/>
      <c r="AM401" s="6"/>
      <c r="AN401" s="6"/>
      <c r="AO401" s="6"/>
      <c r="AP401" s="6"/>
      <c r="AQ401" s="6"/>
      <c r="AR401" s="6"/>
      <c r="AS401" s="6"/>
      <c r="AT401" s="6"/>
      <c r="AU401" s="6"/>
      <c r="AV401" s="6"/>
      <c r="AW401" s="6"/>
      <c r="AX401" s="6"/>
      <c r="AY401" s="6"/>
      <c r="AZ401" s="6"/>
      <c r="BA401" s="6"/>
      <c r="BB401" s="6"/>
      <c r="BC401" s="6"/>
      <c r="BD401" s="6"/>
      <c r="BE401" s="6"/>
      <c r="BF401" s="6"/>
      <c r="BG401" s="6"/>
      <c r="BH401" s="6"/>
      <c r="BI401" s="6"/>
      <c r="BJ401" s="6"/>
      <c r="BK401" s="6"/>
      <c r="BL401" s="6"/>
      <c r="BM401" s="6"/>
      <c r="BN401" s="6"/>
      <c r="BO401" s="6"/>
      <c r="BP401" s="6"/>
      <c r="BQ401" s="6"/>
      <c r="BR401" s="6"/>
      <c r="BS401" s="6"/>
      <c r="BT401" s="6"/>
      <c r="BU401" s="6"/>
      <c r="BV401" s="6"/>
      <c r="BW401" s="6"/>
      <c r="BX401" s="6"/>
      <c r="BY401" s="6"/>
      <c r="BZ401" s="6"/>
      <c r="CA401" s="6"/>
      <c r="CB401" s="6"/>
      <c r="CC401" s="6"/>
      <c r="CD401" s="6"/>
      <c r="CE401" s="6"/>
      <c r="CF401" s="6"/>
      <c r="CG401" s="6"/>
      <c r="CH401" s="6"/>
      <c r="CI401" s="6"/>
      <c r="CJ401" s="6"/>
      <c r="CK401" s="6"/>
      <c r="CL401" s="6"/>
      <c r="CM401" s="6"/>
      <c r="CN401" s="6"/>
      <c r="CO401" s="6"/>
      <c r="CP401" s="6"/>
      <c r="CQ401" s="6"/>
      <c r="CR401" s="6"/>
      <c r="CS401" s="6"/>
      <c r="CT401" s="6"/>
      <c r="CU401" s="6"/>
      <c r="CV401" s="6"/>
      <c r="CW401" s="6"/>
      <c r="CX401" s="6"/>
      <c r="CY401" s="6"/>
      <c r="CZ401" s="6"/>
      <c r="DA401" s="6"/>
      <c r="DB401" s="6"/>
      <c r="DC401" s="6"/>
      <c r="DD401" s="6"/>
      <c r="DE401" s="6"/>
      <c r="DF401" s="6"/>
      <c r="DG401" s="6"/>
      <c r="DH401" s="6"/>
      <c r="DI401" s="6"/>
      <c r="DJ401" s="6"/>
      <c r="DK401" s="6"/>
      <c r="DL401" s="6"/>
      <c r="DM401" s="6"/>
      <c r="DN401" s="6"/>
      <c r="DO401" s="6"/>
      <c r="DP401" s="6"/>
      <c r="DQ401" s="6"/>
      <c r="DR401" s="6"/>
      <c r="DS401" s="6"/>
      <c r="DT401" s="6"/>
      <c r="DU401" s="6"/>
      <c r="DV401" s="6"/>
      <c r="DW401" s="6"/>
      <c r="DX401" s="6"/>
      <c r="DY401" s="6"/>
      <c r="DZ401" s="6"/>
      <c r="EA401" s="6"/>
      <c r="EB401" s="6"/>
      <c r="EC401" s="6"/>
      <c r="ED401" s="6"/>
      <c r="EE401" s="6"/>
      <c r="EF401" s="6"/>
      <c r="EG401" s="6"/>
      <c r="EH401" s="6"/>
      <c r="EI401" s="6"/>
      <c r="EJ401" s="6"/>
      <c r="EK401" s="6"/>
      <c r="EL401" s="6"/>
      <c r="EM401" s="6"/>
      <c r="EN401" s="6"/>
      <c r="EO401" s="6"/>
      <c r="EP401" s="6"/>
      <c r="EQ401" s="6"/>
      <c r="ER401" s="6"/>
      <c r="ES401" s="6"/>
      <c r="ET401" s="6"/>
      <c r="EU401" s="6"/>
      <c r="EV401" s="6"/>
      <c r="EW401" s="6"/>
      <c r="EX401" s="6"/>
      <c r="EY401" s="6"/>
      <c r="EZ401" s="6"/>
      <c r="FA401" s="6"/>
      <c r="FB401" s="6"/>
      <c r="FC401" s="6"/>
      <c r="FD401" s="6"/>
      <c r="FE401" s="6"/>
      <c r="FF401" s="6"/>
      <c r="FG401" s="6"/>
      <c r="FH401" s="6"/>
      <c r="FI401" s="6"/>
      <c r="FJ401" s="6"/>
      <c r="FK401" s="6"/>
      <c r="FL401" s="6"/>
      <c r="FM401" s="6"/>
      <c r="FN401" s="6"/>
      <c r="FO401" s="6"/>
      <c r="FP401" s="6"/>
      <c r="FQ401" s="6"/>
      <c r="FR401" s="6"/>
      <c r="FS401" s="6"/>
      <c r="FT401" s="6"/>
      <c r="FU401" s="6"/>
      <c r="FV401" s="6"/>
      <c r="FW401" s="6"/>
      <c r="FX401" s="6"/>
      <c r="FY401" s="6"/>
      <c r="FZ401" s="6"/>
      <c r="GA401" s="6"/>
      <c r="GB401" s="6"/>
      <c r="GC401" s="6"/>
      <c r="GD401" s="6"/>
      <c r="GE401" s="6"/>
      <c r="GF401" s="6"/>
      <c r="GG401" s="6"/>
      <c r="GH401" s="6"/>
      <c r="GI401" s="6"/>
      <c r="GJ401" s="6"/>
      <c r="GK401" s="6"/>
      <c r="GL401" s="6"/>
      <c r="GM401" s="6"/>
      <c r="GN401" s="6"/>
      <c r="GO401" s="6"/>
      <c r="GP401" s="6"/>
      <c r="GQ401" s="6"/>
      <c r="GR401" s="6"/>
      <c r="GS401" s="6"/>
      <c r="GT401" s="6"/>
      <c r="GU401" s="6"/>
      <c r="GV401" s="6"/>
      <c r="GW401" s="6"/>
      <c r="GX401" s="6"/>
      <c r="GY401" s="6"/>
      <c r="GZ401" s="6"/>
      <c r="HA401" s="6"/>
      <c r="HB401" s="6"/>
      <c r="HC401" s="6"/>
      <c r="HD401" s="6"/>
      <c r="HE401" s="6"/>
      <c r="HF401" s="6"/>
      <c r="HG401" s="6"/>
      <c r="HH401" s="6"/>
      <c r="HI401" s="6"/>
      <c r="HJ401" s="6"/>
      <c r="HK401" s="6"/>
      <c r="HL401" s="6"/>
      <c r="HM401" s="6"/>
      <c r="HN401" s="6"/>
      <c r="HO401" s="6"/>
      <c r="HP401" s="6"/>
      <c r="HQ401" s="6"/>
      <c r="HR401" s="6"/>
      <c r="HS401" s="6"/>
      <c r="HT401" s="6"/>
      <c r="HU401" s="6"/>
      <c r="HV401" s="6"/>
      <c r="HW401" s="6"/>
      <c r="HX401" s="6"/>
      <c r="HY401" s="6"/>
      <c r="HZ401" s="6"/>
      <c r="IA401" s="6"/>
      <c r="IB401" s="6"/>
      <c r="IC401" s="6"/>
      <c r="ID401" s="6"/>
      <c r="IE401" s="6"/>
      <c r="IF401" s="6"/>
      <c r="IG401" s="6"/>
      <c r="IH401" s="6"/>
      <c r="II401" s="6"/>
      <c r="IJ401" s="6"/>
      <c r="IK401" s="6"/>
      <c r="IL401" s="6"/>
      <c r="IM401" s="6"/>
      <c r="IN401" s="6"/>
      <c r="IO401" s="6"/>
      <c r="IP401" s="6"/>
      <c r="IQ401" s="6"/>
      <c r="IR401" s="6"/>
      <c r="IS401" s="6"/>
      <c r="IT401" s="6"/>
      <c r="IU401" s="6"/>
    </row>
    <row r="402" spans="1:255" s="5" customFormat="1" ht="38.25" customHeight="1">
      <c r="A402" s="20" t="s">
        <v>38</v>
      </c>
      <c r="B402" s="1" t="s">
        <v>672</v>
      </c>
      <c r="C402" s="1" t="s">
        <v>20</v>
      </c>
      <c r="D402" s="1" t="s">
        <v>11</v>
      </c>
      <c r="E402" s="8">
        <f t="shared" si="11"/>
        <v>3032</v>
      </c>
      <c r="F402" s="8">
        <v>0</v>
      </c>
      <c r="G402" s="8">
        <v>3032</v>
      </c>
      <c r="H402" s="6"/>
      <c r="I402" s="6"/>
      <c r="J402" s="6"/>
      <c r="K402" s="6"/>
      <c r="L402" s="6"/>
      <c r="M402" s="6"/>
      <c r="N402" s="6"/>
      <c r="O402" s="6"/>
      <c r="P402" s="6"/>
      <c r="Q402" s="6"/>
      <c r="R402" s="6"/>
      <c r="S402" s="6"/>
      <c r="T402" s="6"/>
      <c r="U402" s="6"/>
      <c r="V402" s="6"/>
      <c r="W402" s="6"/>
      <c r="X402" s="6"/>
      <c r="Y402" s="6"/>
      <c r="Z402" s="6"/>
      <c r="AA402" s="6"/>
      <c r="AB402" s="6"/>
      <c r="AC402" s="6"/>
      <c r="AD402" s="6"/>
      <c r="AE402" s="6"/>
      <c r="AF402" s="6"/>
      <c r="AG402" s="6"/>
      <c r="AH402" s="6"/>
      <c r="AI402" s="6"/>
      <c r="AJ402" s="6"/>
      <c r="AK402" s="6"/>
      <c r="AL402" s="6"/>
      <c r="AM402" s="6"/>
      <c r="AN402" s="6"/>
      <c r="AO402" s="6"/>
      <c r="AP402" s="6"/>
      <c r="AQ402" s="6"/>
      <c r="AR402" s="6"/>
      <c r="AS402" s="6"/>
      <c r="AT402" s="6"/>
      <c r="AU402" s="6"/>
      <c r="AV402" s="6"/>
      <c r="AW402" s="6"/>
      <c r="AX402" s="6"/>
      <c r="AY402" s="6"/>
      <c r="AZ402" s="6"/>
      <c r="BA402" s="6"/>
      <c r="BB402" s="6"/>
      <c r="BC402" s="6"/>
      <c r="BD402" s="6"/>
      <c r="BE402" s="6"/>
      <c r="BF402" s="6"/>
      <c r="BG402" s="6"/>
      <c r="BH402" s="6"/>
      <c r="BI402" s="6"/>
      <c r="BJ402" s="6"/>
      <c r="BK402" s="6"/>
      <c r="BL402" s="6"/>
      <c r="BM402" s="6"/>
      <c r="BN402" s="6"/>
      <c r="BO402" s="6"/>
      <c r="BP402" s="6"/>
      <c r="BQ402" s="6"/>
      <c r="BR402" s="6"/>
      <c r="BS402" s="6"/>
      <c r="BT402" s="6"/>
      <c r="BU402" s="6"/>
      <c r="BV402" s="6"/>
      <c r="BW402" s="6"/>
      <c r="BX402" s="6"/>
      <c r="BY402" s="6"/>
      <c r="BZ402" s="6"/>
      <c r="CA402" s="6"/>
      <c r="CB402" s="6"/>
      <c r="CC402" s="6"/>
      <c r="CD402" s="6"/>
      <c r="CE402" s="6"/>
      <c r="CF402" s="6"/>
      <c r="CG402" s="6"/>
      <c r="CH402" s="6"/>
      <c r="CI402" s="6"/>
      <c r="CJ402" s="6"/>
      <c r="CK402" s="6"/>
      <c r="CL402" s="6"/>
      <c r="CM402" s="6"/>
      <c r="CN402" s="6"/>
      <c r="CO402" s="6"/>
      <c r="CP402" s="6"/>
      <c r="CQ402" s="6"/>
      <c r="CR402" s="6"/>
      <c r="CS402" s="6"/>
      <c r="CT402" s="6"/>
      <c r="CU402" s="6"/>
      <c r="CV402" s="6"/>
      <c r="CW402" s="6"/>
      <c r="CX402" s="6"/>
      <c r="CY402" s="6"/>
      <c r="CZ402" s="6"/>
      <c r="DA402" s="6"/>
      <c r="DB402" s="6"/>
      <c r="DC402" s="6"/>
      <c r="DD402" s="6"/>
      <c r="DE402" s="6"/>
      <c r="DF402" s="6"/>
      <c r="DG402" s="6"/>
      <c r="DH402" s="6"/>
      <c r="DI402" s="6"/>
      <c r="DJ402" s="6"/>
      <c r="DK402" s="6"/>
      <c r="DL402" s="6"/>
      <c r="DM402" s="6"/>
      <c r="DN402" s="6"/>
      <c r="DO402" s="6"/>
      <c r="DP402" s="6"/>
      <c r="DQ402" s="6"/>
      <c r="DR402" s="6"/>
      <c r="DS402" s="6"/>
      <c r="DT402" s="6"/>
      <c r="DU402" s="6"/>
      <c r="DV402" s="6"/>
      <c r="DW402" s="6"/>
      <c r="DX402" s="6"/>
      <c r="DY402" s="6"/>
      <c r="DZ402" s="6"/>
      <c r="EA402" s="6"/>
      <c r="EB402" s="6"/>
      <c r="EC402" s="6"/>
      <c r="ED402" s="6"/>
      <c r="EE402" s="6"/>
      <c r="EF402" s="6"/>
      <c r="EG402" s="6"/>
      <c r="EH402" s="6"/>
      <c r="EI402" s="6"/>
      <c r="EJ402" s="6"/>
      <c r="EK402" s="6"/>
      <c r="EL402" s="6"/>
      <c r="EM402" s="6"/>
      <c r="EN402" s="6"/>
      <c r="EO402" s="6"/>
      <c r="EP402" s="6"/>
      <c r="EQ402" s="6"/>
      <c r="ER402" s="6"/>
      <c r="ES402" s="6"/>
      <c r="ET402" s="6"/>
      <c r="EU402" s="6"/>
      <c r="EV402" s="6"/>
      <c r="EW402" s="6"/>
      <c r="EX402" s="6"/>
      <c r="EY402" s="6"/>
      <c r="EZ402" s="6"/>
      <c r="FA402" s="6"/>
      <c r="FB402" s="6"/>
      <c r="FC402" s="6"/>
      <c r="FD402" s="6"/>
      <c r="FE402" s="6"/>
      <c r="FF402" s="6"/>
      <c r="FG402" s="6"/>
      <c r="FH402" s="6"/>
      <c r="FI402" s="6"/>
      <c r="FJ402" s="6"/>
      <c r="FK402" s="6"/>
      <c r="FL402" s="6"/>
      <c r="FM402" s="6"/>
      <c r="FN402" s="6"/>
      <c r="FO402" s="6"/>
      <c r="FP402" s="6"/>
      <c r="FQ402" s="6"/>
      <c r="FR402" s="6"/>
      <c r="FS402" s="6"/>
      <c r="FT402" s="6"/>
      <c r="FU402" s="6"/>
      <c r="FV402" s="6"/>
      <c r="FW402" s="6"/>
      <c r="FX402" s="6"/>
      <c r="FY402" s="6"/>
      <c r="FZ402" s="6"/>
      <c r="GA402" s="6"/>
      <c r="GB402" s="6"/>
      <c r="GC402" s="6"/>
      <c r="GD402" s="6"/>
      <c r="GE402" s="6"/>
      <c r="GF402" s="6"/>
      <c r="GG402" s="6"/>
      <c r="GH402" s="6"/>
      <c r="GI402" s="6"/>
      <c r="GJ402" s="6"/>
      <c r="GK402" s="6"/>
      <c r="GL402" s="6"/>
      <c r="GM402" s="6"/>
      <c r="GN402" s="6"/>
      <c r="GO402" s="6"/>
      <c r="GP402" s="6"/>
      <c r="GQ402" s="6"/>
      <c r="GR402" s="6"/>
      <c r="GS402" s="6"/>
      <c r="GT402" s="6"/>
      <c r="GU402" s="6"/>
      <c r="GV402" s="6"/>
      <c r="GW402" s="6"/>
      <c r="GX402" s="6"/>
      <c r="GY402" s="6"/>
      <c r="GZ402" s="6"/>
      <c r="HA402" s="6"/>
      <c r="HB402" s="6"/>
      <c r="HC402" s="6"/>
      <c r="HD402" s="6"/>
      <c r="HE402" s="6"/>
      <c r="HF402" s="6"/>
      <c r="HG402" s="6"/>
      <c r="HH402" s="6"/>
      <c r="HI402" s="6"/>
      <c r="HJ402" s="6"/>
      <c r="HK402" s="6"/>
      <c r="HL402" s="6"/>
      <c r="HM402" s="6"/>
      <c r="HN402" s="6"/>
      <c r="HO402" s="6"/>
      <c r="HP402" s="6"/>
      <c r="HQ402" s="6"/>
      <c r="HR402" s="6"/>
      <c r="HS402" s="6"/>
      <c r="HT402" s="6"/>
      <c r="HU402" s="6"/>
      <c r="HV402" s="6"/>
      <c r="HW402" s="6"/>
      <c r="HX402" s="6"/>
      <c r="HY402" s="6"/>
      <c r="HZ402" s="6"/>
      <c r="IA402" s="6"/>
      <c r="IB402" s="6"/>
      <c r="IC402" s="6"/>
      <c r="ID402" s="6"/>
      <c r="IE402" s="6"/>
      <c r="IF402" s="6"/>
      <c r="IG402" s="6"/>
      <c r="IH402" s="6"/>
      <c r="II402" s="6"/>
      <c r="IJ402" s="6"/>
      <c r="IK402" s="6"/>
      <c r="IL402" s="6"/>
      <c r="IM402" s="6"/>
      <c r="IN402" s="6"/>
      <c r="IO402" s="6"/>
      <c r="IP402" s="6"/>
      <c r="IQ402" s="6"/>
      <c r="IR402" s="6"/>
      <c r="IS402" s="6"/>
      <c r="IT402" s="6"/>
      <c r="IU402" s="6"/>
    </row>
    <row r="403" spans="1:255" s="5" customFormat="1" ht="110.25" customHeight="1">
      <c r="A403" s="25" t="s">
        <v>673</v>
      </c>
      <c r="B403" s="3" t="s">
        <v>674</v>
      </c>
      <c r="C403" s="1"/>
      <c r="D403" s="1"/>
      <c r="E403" s="4">
        <f t="shared" si="11"/>
        <v>10</v>
      </c>
      <c r="F403" s="4">
        <f>F404</f>
        <v>0</v>
      </c>
      <c r="G403" s="4">
        <f>G404</f>
        <v>10</v>
      </c>
      <c r="H403" s="6"/>
      <c r="I403" s="6"/>
      <c r="J403" s="6"/>
      <c r="K403" s="6"/>
      <c r="L403" s="6"/>
      <c r="M403" s="6"/>
      <c r="N403" s="6"/>
      <c r="O403" s="6"/>
      <c r="P403" s="6"/>
      <c r="Q403" s="6"/>
      <c r="R403" s="6"/>
      <c r="S403" s="6"/>
      <c r="T403" s="6"/>
      <c r="U403" s="6"/>
      <c r="V403" s="6"/>
      <c r="W403" s="6"/>
      <c r="X403" s="6"/>
      <c r="Y403" s="6"/>
      <c r="Z403" s="6"/>
      <c r="AA403" s="6"/>
      <c r="AB403" s="6"/>
      <c r="AC403" s="6"/>
      <c r="AD403" s="6"/>
      <c r="AE403" s="6"/>
      <c r="AF403" s="6"/>
      <c r="AG403" s="6"/>
      <c r="AH403" s="6"/>
      <c r="AI403" s="6"/>
      <c r="AJ403" s="6"/>
      <c r="AK403" s="6"/>
      <c r="AL403" s="6"/>
      <c r="AM403" s="6"/>
      <c r="AN403" s="6"/>
      <c r="AO403" s="6"/>
      <c r="AP403" s="6"/>
      <c r="AQ403" s="6"/>
      <c r="AR403" s="6"/>
      <c r="AS403" s="6"/>
      <c r="AT403" s="6"/>
      <c r="AU403" s="6"/>
      <c r="AV403" s="6"/>
      <c r="AW403" s="6"/>
      <c r="AX403" s="6"/>
      <c r="AY403" s="6"/>
      <c r="AZ403" s="6"/>
      <c r="BA403" s="6"/>
      <c r="BB403" s="6"/>
      <c r="BC403" s="6"/>
      <c r="BD403" s="6"/>
      <c r="BE403" s="6"/>
      <c r="BF403" s="6"/>
      <c r="BG403" s="6"/>
      <c r="BH403" s="6"/>
      <c r="BI403" s="6"/>
      <c r="BJ403" s="6"/>
      <c r="BK403" s="6"/>
      <c r="BL403" s="6"/>
      <c r="BM403" s="6"/>
      <c r="BN403" s="6"/>
      <c r="BO403" s="6"/>
      <c r="BP403" s="6"/>
      <c r="BQ403" s="6"/>
      <c r="BR403" s="6"/>
      <c r="BS403" s="6"/>
      <c r="BT403" s="6"/>
      <c r="BU403" s="6"/>
      <c r="BV403" s="6"/>
      <c r="BW403" s="6"/>
      <c r="BX403" s="6"/>
      <c r="BY403" s="6"/>
      <c r="BZ403" s="6"/>
      <c r="CA403" s="6"/>
      <c r="CB403" s="6"/>
      <c r="CC403" s="6"/>
      <c r="CD403" s="6"/>
      <c r="CE403" s="6"/>
      <c r="CF403" s="6"/>
      <c r="CG403" s="6"/>
      <c r="CH403" s="6"/>
      <c r="CI403" s="6"/>
      <c r="CJ403" s="6"/>
      <c r="CK403" s="6"/>
      <c r="CL403" s="6"/>
      <c r="CM403" s="6"/>
      <c r="CN403" s="6"/>
      <c r="CO403" s="6"/>
      <c r="CP403" s="6"/>
      <c r="CQ403" s="6"/>
      <c r="CR403" s="6"/>
      <c r="CS403" s="6"/>
      <c r="CT403" s="6"/>
      <c r="CU403" s="6"/>
      <c r="CV403" s="6"/>
      <c r="CW403" s="6"/>
      <c r="CX403" s="6"/>
      <c r="CY403" s="6"/>
      <c r="CZ403" s="6"/>
      <c r="DA403" s="6"/>
      <c r="DB403" s="6"/>
      <c r="DC403" s="6"/>
      <c r="DD403" s="6"/>
      <c r="DE403" s="6"/>
      <c r="DF403" s="6"/>
      <c r="DG403" s="6"/>
      <c r="DH403" s="6"/>
      <c r="DI403" s="6"/>
      <c r="DJ403" s="6"/>
      <c r="DK403" s="6"/>
      <c r="DL403" s="6"/>
      <c r="DM403" s="6"/>
      <c r="DN403" s="6"/>
      <c r="DO403" s="6"/>
      <c r="DP403" s="6"/>
      <c r="DQ403" s="6"/>
      <c r="DR403" s="6"/>
      <c r="DS403" s="6"/>
      <c r="DT403" s="6"/>
      <c r="DU403" s="6"/>
      <c r="DV403" s="6"/>
      <c r="DW403" s="6"/>
      <c r="DX403" s="6"/>
      <c r="DY403" s="6"/>
      <c r="DZ403" s="6"/>
      <c r="EA403" s="6"/>
      <c r="EB403" s="6"/>
      <c r="EC403" s="6"/>
      <c r="ED403" s="6"/>
      <c r="EE403" s="6"/>
      <c r="EF403" s="6"/>
      <c r="EG403" s="6"/>
      <c r="EH403" s="6"/>
      <c r="EI403" s="6"/>
      <c r="EJ403" s="6"/>
      <c r="EK403" s="6"/>
      <c r="EL403" s="6"/>
      <c r="EM403" s="6"/>
      <c r="EN403" s="6"/>
      <c r="EO403" s="6"/>
      <c r="EP403" s="6"/>
      <c r="EQ403" s="6"/>
      <c r="ER403" s="6"/>
      <c r="ES403" s="6"/>
      <c r="ET403" s="6"/>
      <c r="EU403" s="6"/>
      <c r="EV403" s="6"/>
      <c r="EW403" s="6"/>
      <c r="EX403" s="6"/>
      <c r="EY403" s="6"/>
      <c r="EZ403" s="6"/>
      <c r="FA403" s="6"/>
      <c r="FB403" s="6"/>
      <c r="FC403" s="6"/>
      <c r="FD403" s="6"/>
      <c r="FE403" s="6"/>
      <c r="FF403" s="6"/>
      <c r="FG403" s="6"/>
      <c r="FH403" s="6"/>
      <c r="FI403" s="6"/>
      <c r="FJ403" s="6"/>
      <c r="FK403" s="6"/>
      <c r="FL403" s="6"/>
      <c r="FM403" s="6"/>
      <c r="FN403" s="6"/>
      <c r="FO403" s="6"/>
      <c r="FP403" s="6"/>
      <c r="FQ403" s="6"/>
      <c r="FR403" s="6"/>
      <c r="FS403" s="6"/>
      <c r="FT403" s="6"/>
      <c r="FU403" s="6"/>
      <c r="FV403" s="6"/>
      <c r="FW403" s="6"/>
      <c r="FX403" s="6"/>
      <c r="FY403" s="6"/>
      <c r="FZ403" s="6"/>
      <c r="GA403" s="6"/>
      <c r="GB403" s="6"/>
      <c r="GC403" s="6"/>
      <c r="GD403" s="6"/>
      <c r="GE403" s="6"/>
      <c r="GF403" s="6"/>
      <c r="GG403" s="6"/>
      <c r="GH403" s="6"/>
      <c r="GI403" s="6"/>
      <c r="GJ403" s="6"/>
      <c r="GK403" s="6"/>
      <c r="GL403" s="6"/>
      <c r="GM403" s="6"/>
      <c r="GN403" s="6"/>
      <c r="GO403" s="6"/>
      <c r="GP403" s="6"/>
      <c r="GQ403" s="6"/>
      <c r="GR403" s="6"/>
      <c r="GS403" s="6"/>
      <c r="GT403" s="6"/>
      <c r="GU403" s="6"/>
      <c r="GV403" s="6"/>
      <c r="GW403" s="6"/>
      <c r="GX403" s="6"/>
      <c r="GY403" s="6"/>
      <c r="GZ403" s="6"/>
      <c r="HA403" s="6"/>
      <c r="HB403" s="6"/>
      <c r="HC403" s="6"/>
      <c r="HD403" s="6"/>
      <c r="HE403" s="6"/>
      <c r="HF403" s="6"/>
      <c r="HG403" s="6"/>
      <c r="HH403" s="6"/>
      <c r="HI403" s="6"/>
      <c r="HJ403" s="6"/>
      <c r="HK403" s="6"/>
      <c r="HL403" s="6"/>
      <c r="HM403" s="6"/>
      <c r="HN403" s="6"/>
      <c r="HO403" s="6"/>
      <c r="HP403" s="6"/>
      <c r="HQ403" s="6"/>
      <c r="HR403" s="6"/>
      <c r="HS403" s="6"/>
      <c r="HT403" s="6"/>
      <c r="HU403" s="6"/>
      <c r="HV403" s="6"/>
      <c r="HW403" s="6"/>
      <c r="HX403" s="6"/>
      <c r="HY403" s="6"/>
      <c r="HZ403" s="6"/>
      <c r="IA403" s="6"/>
      <c r="IB403" s="6"/>
      <c r="IC403" s="6"/>
      <c r="ID403" s="6"/>
      <c r="IE403" s="6"/>
      <c r="IF403" s="6"/>
      <c r="IG403" s="6"/>
      <c r="IH403" s="6"/>
      <c r="II403" s="6"/>
      <c r="IJ403" s="6"/>
      <c r="IK403" s="6"/>
      <c r="IL403" s="6"/>
      <c r="IM403" s="6"/>
      <c r="IN403" s="6"/>
      <c r="IO403" s="6"/>
      <c r="IP403" s="6"/>
      <c r="IQ403" s="6"/>
      <c r="IR403" s="6"/>
      <c r="IS403" s="6"/>
      <c r="IT403" s="6"/>
      <c r="IU403" s="6"/>
    </row>
    <row r="404" spans="1:255" s="5" customFormat="1" ht="75.75" customHeight="1">
      <c r="A404" s="7" t="s">
        <v>675</v>
      </c>
      <c r="B404" s="1" t="s">
        <v>676</v>
      </c>
      <c r="C404" s="1"/>
      <c r="D404" s="1"/>
      <c r="E404" s="8">
        <f t="shared" si="11"/>
        <v>10</v>
      </c>
      <c r="F404" s="8">
        <f>F405+F406</f>
        <v>0</v>
      </c>
      <c r="G404" s="8">
        <f>G405+G406</f>
        <v>10</v>
      </c>
      <c r="H404" s="6"/>
      <c r="I404" s="6"/>
      <c r="J404" s="6"/>
      <c r="K404" s="6"/>
      <c r="L404" s="6"/>
      <c r="M404" s="6"/>
      <c r="N404" s="6"/>
      <c r="O404" s="6"/>
      <c r="P404" s="6"/>
      <c r="Q404" s="6"/>
      <c r="R404" s="6"/>
      <c r="S404" s="6"/>
      <c r="T404" s="6"/>
      <c r="U404" s="6"/>
      <c r="V404" s="6"/>
      <c r="W404" s="6"/>
      <c r="X404" s="6"/>
      <c r="Y404" s="6"/>
      <c r="Z404" s="6"/>
      <c r="AA404" s="6"/>
      <c r="AB404" s="6"/>
      <c r="AC404" s="6"/>
      <c r="AD404" s="6"/>
      <c r="AE404" s="6"/>
      <c r="AF404" s="6"/>
      <c r="AG404" s="6"/>
      <c r="AH404" s="6"/>
      <c r="AI404" s="6"/>
      <c r="AJ404" s="6"/>
      <c r="AK404" s="6"/>
      <c r="AL404" s="6"/>
      <c r="AM404" s="6"/>
      <c r="AN404" s="6"/>
      <c r="AO404" s="6"/>
      <c r="AP404" s="6"/>
      <c r="AQ404" s="6"/>
      <c r="AR404" s="6"/>
      <c r="AS404" s="6"/>
      <c r="AT404" s="6"/>
      <c r="AU404" s="6"/>
      <c r="AV404" s="6"/>
      <c r="AW404" s="6"/>
      <c r="AX404" s="6"/>
      <c r="AY404" s="6"/>
      <c r="AZ404" s="6"/>
      <c r="BA404" s="6"/>
      <c r="BB404" s="6"/>
      <c r="BC404" s="6"/>
      <c r="BD404" s="6"/>
      <c r="BE404" s="6"/>
      <c r="BF404" s="6"/>
      <c r="BG404" s="6"/>
      <c r="BH404" s="6"/>
      <c r="BI404" s="6"/>
      <c r="BJ404" s="6"/>
      <c r="BK404" s="6"/>
      <c r="BL404" s="6"/>
      <c r="BM404" s="6"/>
      <c r="BN404" s="6"/>
      <c r="BO404" s="6"/>
      <c r="BP404" s="6"/>
      <c r="BQ404" s="6"/>
      <c r="BR404" s="6"/>
      <c r="BS404" s="6"/>
      <c r="BT404" s="6"/>
      <c r="BU404" s="6"/>
      <c r="BV404" s="6"/>
      <c r="BW404" s="6"/>
      <c r="BX404" s="6"/>
      <c r="BY404" s="6"/>
      <c r="BZ404" s="6"/>
      <c r="CA404" s="6"/>
      <c r="CB404" s="6"/>
      <c r="CC404" s="6"/>
      <c r="CD404" s="6"/>
      <c r="CE404" s="6"/>
      <c r="CF404" s="6"/>
      <c r="CG404" s="6"/>
      <c r="CH404" s="6"/>
      <c r="CI404" s="6"/>
      <c r="CJ404" s="6"/>
      <c r="CK404" s="6"/>
      <c r="CL404" s="6"/>
      <c r="CM404" s="6"/>
      <c r="CN404" s="6"/>
      <c r="CO404" s="6"/>
      <c r="CP404" s="6"/>
      <c r="CQ404" s="6"/>
      <c r="CR404" s="6"/>
      <c r="CS404" s="6"/>
      <c r="CT404" s="6"/>
      <c r="CU404" s="6"/>
      <c r="CV404" s="6"/>
      <c r="CW404" s="6"/>
      <c r="CX404" s="6"/>
      <c r="CY404" s="6"/>
      <c r="CZ404" s="6"/>
      <c r="DA404" s="6"/>
      <c r="DB404" s="6"/>
      <c r="DC404" s="6"/>
      <c r="DD404" s="6"/>
      <c r="DE404" s="6"/>
      <c r="DF404" s="6"/>
      <c r="DG404" s="6"/>
      <c r="DH404" s="6"/>
      <c r="DI404" s="6"/>
      <c r="DJ404" s="6"/>
      <c r="DK404" s="6"/>
      <c r="DL404" s="6"/>
      <c r="DM404" s="6"/>
      <c r="DN404" s="6"/>
      <c r="DO404" s="6"/>
      <c r="DP404" s="6"/>
      <c r="DQ404" s="6"/>
      <c r="DR404" s="6"/>
      <c r="DS404" s="6"/>
      <c r="DT404" s="6"/>
      <c r="DU404" s="6"/>
      <c r="DV404" s="6"/>
      <c r="DW404" s="6"/>
      <c r="DX404" s="6"/>
      <c r="DY404" s="6"/>
      <c r="DZ404" s="6"/>
      <c r="EA404" s="6"/>
      <c r="EB404" s="6"/>
      <c r="EC404" s="6"/>
      <c r="ED404" s="6"/>
      <c r="EE404" s="6"/>
      <c r="EF404" s="6"/>
      <c r="EG404" s="6"/>
      <c r="EH404" s="6"/>
      <c r="EI404" s="6"/>
      <c r="EJ404" s="6"/>
      <c r="EK404" s="6"/>
      <c r="EL404" s="6"/>
      <c r="EM404" s="6"/>
      <c r="EN404" s="6"/>
      <c r="EO404" s="6"/>
      <c r="EP404" s="6"/>
      <c r="EQ404" s="6"/>
      <c r="ER404" s="6"/>
      <c r="ES404" s="6"/>
      <c r="ET404" s="6"/>
      <c r="EU404" s="6"/>
      <c r="EV404" s="6"/>
      <c r="EW404" s="6"/>
      <c r="EX404" s="6"/>
      <c r="EY404" s="6"/>
      <c r="EZ404" s="6"/>
      <c r="FA404" s="6"/>
      <c r="FB404" s="6"/>
      <c r="FC404" s="6"/>
      <c r="FD404" s="6"/>
      <c r="FE404" s="6"/>
      <c r="FF404" s="6"/>
      <c r="FG404" s="6"/>
      <c r="FH404" s="6"/>
      <c r="FI404" s="6"/>
      <c r="FJ404" s="6"/>
      <c r="FK404" s="6"/>
      <c r="FL404" s="6"/>
      <c r="FM404" s="6"/>
      <c r="FN404" s="6"/>
      <c r="FO404" s="6"/>
      <c r="FP404" s="6"/>
      <c r="FQ404" s="6"/>
      <c r="FR404" s="6"/>
      <c r="FS404" s="6"/>
      <c r="FT404" s="6"/>
      <c r="FU404" s="6"/>
      <c r="FV404" s="6"/>
      <c r="FW404" s="6"/>
      <c r="FX404" s="6"/>
      <c r="FY404" s="6"/>
      <c r="FZ404" s="6"/>
      <c r="GA404" s="6"/>
      <c r="GB404" s="6"/>
      <c r="GC404" s="6"/>
      <c r="GD404" s="6"/>
      <c r="GE404" s="6"/>
      <c r="GF404" s="6"/>
      <c r="GG404" s="6"/>
      <c r="GH404" s="6"/>
      <c r="GI404" s="6"/>
      <c r="GJ404" s="6"/>
      <c r="GK404" s="6"/>
      <c r="GL404" s="6"/>
      <c r="GM404" s="6"/>
      <c r="GN404" s="6"/>
      <c r="GO404" s="6"/>
      <c r="GP404" s="6"/>
      <c r="GQ404" s="6"/>
      <c r="GR404" s="6"/>
      <c r="GS404" s="6"/>
      <c r="GT404" s="6"/>
      <c r="GU404" s="6"/>
      <c r="GV404" s="6"/>
      <c r="GW404" s="6"/>
      <c r="GX404" s="6"/>
      <c r="GY404" s="6"/>
      <c r="GZ404" s="6"/>
      <c r="HA404" s="6"/>
      <c r="HB404" s="6"/>
      <c r="HC404" s="6"/>
      <c r="HD404" s="6"/>
      <c r="HE404" s="6"/>
      <c r="HF404" s="6"/>
      <c r="HG404" s="6"/>
      <c r="HH404" s="6"/>
      <c r="HI404" s="6"/>
      <c r="HJ404" s="6"/>
      <c r="HK404" s="6"/>
      <c r="HL404" s="6"/>
      <c r="HM404" s="6"/>
      <c r="HN404" s="6"/>
      <c r="HO404" s="6"/>
      <c r="HP404" s="6"/>
      <c r="HQ404" s="6"/>
      <c r="HR404" s="6"/>
      <c r="HS404" s="6"/>
      <c r="HT404" s="6"/>
      <c r="HU404" s="6"/>
      <c r="HV404" s="6"/>
      <c r="HW404" s="6"/>
      <c r="HX404" s="6"/>
      <c r="HY404" s="6"/>
      <c r="HZ404" s="6"/>
      <c r="IA404" s="6"/>
      <c r="IB404" s="6"/>
      <c r="IC404" s="6"/>
      <c r="ID404" s="6"/>
      <c r="IE404" s="6"/>
      <c r="IF404" s="6"/>
      <c r="IG404" s="6"/>
      <c r="IH404" s="6"/>
      <c r="II404" s="6"/>
      <c r="IJ404" s="6"/>
      <c r="IK404" s="6"/>
      <c r="IL404" s="6"/>
      <c r="IM404" s="6"/>
      <c r="IN404" s="6"/>
      <c r="IO404" s="6"/>
      <c r="IP404" s="6"/>
      <c r="IQ404" s="6"/>
      <c r="IR404" s="6"/>
      <c r="IS404" s="6"/>
      <c r="IT404" s="6"/>
      <c r="IU404" s="6"/>
    </row>
    <row r="405" spans="1:255" s="5" customFormat="1" ht="49.5">
      <c r="A405" s="1" t="s">
        <v>25</v>
      </c>
      <c r="B405" s="1" t="s">
        <v>676</v>
      </c>
      <c r="C405" s="1" t="s">
        <v>17</v>
      </c>
      <c r="D405" s="1" t="s">
        <v>11</v>
      </c>
      <c r="E405" s="8">
        <f t="shared" si="11"/>
        <v>1</v>
      </c>
      <c r="F405" s="8">
        <v>0</v>
      </c>
      <c r="G405" s="8">
        <v>1</v>
      </c>
      <c r="H405" s="6"/>
      <c r="I405" s="6"/>
      <c r="J405" s="6"/>
      <c r="K405" s="6"/>
      <c r="L405" s="6"/>
      <c r="M405" s="6"/>
      <c r="N405" s="6"/>
      <c r="O405" s="6"/>
      <c r="P405" s="6"/>
      <c r="Q405" s="6"/>
      <c r="R405" s="6"/>
      <c r="S405" s="6"/>
      <c r="T405" s="6"/>
      <c r="U405" s="6"/>
      <c r="V405" s="6"/>
      <c r="W405" s="6"/>
      <c r="X405" s="6"/>
      <c r="Y405" s="6"/>
      <c r="Z405" s="6"/>
      <c r="AA405" s="6"/>
      <c r="AB405" s="6"/>
      <c r="AC405" s="6"/>
      <c r="AD405" s="6"/>
      <c r="AE405" s="6"/>
      <c r="AF405" s="6"/>
      <c r="AG405" s="6"/>
      <c r="AH405" s="6"/>
      <c r="AI405" s="6"/>
      <c r="AJ405" s="6"/>
      <c r="AK405" s="6"/>
      <c r="AL405" s="6"/>
      <c r="AM405" s="6"/>
      <c r="AN405" s="6"/>
      <c r="AO405" s="6"/>
      <c r="AP405" s="6"/>
      <c r="AQ405" s="6"/>
      <c r="AR405" s="6"/>
      <c r="AS405" s="6"/>
      <c r="AT405" s="6"/>
      <c r="AU405" s="6"/>
      <c r="AV405" s="6"/>
      <c r="AW405" s="6"/>
      <c r="AX405" s="6"/>
      <c r="AY405" s="6"/>
      <c r="AZ405" s="6"/>
      <c r="BA405" s="6"/>
      <c r="BB405" s="6"/>
      <c r="BC405" s="6"/>
      <c r="BD405" s="6"/>
      <c r="BE405" s="6"/>
      <c r="BF405" s="6"/>
      <c r="BG405" s="6"/>
      <c r="BH405" s="6"/>
      <c r="BI405" s="6"/>
      <c r="BJ405" s="6"/>
      <c r="BK405" s="6"/>
      <c r="BL405" s="6"/>
      <c r="BM405" s="6"/>
      <c r="BN405" s="6"/>
      <c r="BO405" s="6"/>
      <c r="BP405" s="6"/>
      <c r="BQ405" s="6"/>
      <c r="BR405" s="6"/>
      <c r="BS405" s="6"/>
      <c r="BT405" s="6"/>
      <c r="BU405" s="6"/>
      <c r="BV405" s="6"/>
      <c r="BW405" s="6"/>
      <c r="BX405" s="6"/>
      <c r="BY405" s="6"/>
      <c r="BZ405" s="6"/>
      <c r="CA405" s="6"/>
      <c r="CB405" s="6"/>
      <c r="CC405" s="6"/>
      <c r="CD405" s="6"/>
      <c r="CE405" s="6"/>
      <c r="CF405" s="6"/>
      <c r="CG405" s="6"/>
      <c r="CH405" s="6"/>
      <c r="CI405" s="6"/>
      <c r="CJ405" s="6"/>
      <c r="CK405" s="6"/>
      <c r="CL405" s="6"/>
      <c r="CM405" s="6"/>
      <c r="CN405" s="6"/>
      <c r="CO405" s="6"/>
      <c r="CP405" s="6"/>
      <c r="CQ405" s="6"/>
      <c r="CR405" s="6"/>
      <c r="CS405" s="6"/>
      <c r="CT405" s="6"/>
      <c r="CU405" s="6"/>
      <c r="CV405" s="6"/>
      <c r="CW405" s="6"/>
      <c r="CX405" s="6"/>
      <c r="CY405" s="6"/>
      <c r="CZ405" s="6"/>
      <c r="DA405" s="6"/>
      <c r="DB405" s="6"/>
      <c r="DC405" s="6"/>
      <c r="DD405" s="6"/>
      <c r="DE405" s="6"/>
      <c r="DF405" s="6"/>
      <c r="DG405" s="6"/>
      <c r="DH405" s="6"/>
      <c r="DI405" s="6"/>
      <c r="DJ405" s="6"/>
      <c r="DK405" s="6"/>
      <c r="DL405" s="6"/>
      <c r="DM405" s="6"/>
      <c r="DN405" s="6"/>
      <c r="DO405" s="6"/>
      <c r="DP405" s="6"/>
      <c r="DQ405" s="6"/>
      <c r="DR405" s="6"/>
      <c r="DS405" s="6"/>
      <c r="DT405" s="6"/>
      <c r="DU405" s="6"/>
      <c r="DV405" s="6"/>
      <c r="DW405" s="6"/>
      <c r="DX405" s="6"/>
      <c r="DY405" s="6"/>
      <c r="DZ405" s="6"/>
      <c r="EA405" s="6"/>
      <c r="EB405" s="6"/>
      <c r="EC405" s="6"/>
      <c r="ED405" s="6"/>
      <c r="EE405" s="6"/>
      <c r="EF405" s="6"/>
      <c r="EG405" s="6"/>
      <c r="EH405" s="6"/>
      <c r="EI405" s="6"/>
      <c r="EJ405" s="6"/>
      <c r="EK405" s="6"/>
      <c r="EL405" s="6"/>
      <c r="EM405" s="6"/>
      <c r="EN405" s="6"/>
      <c r="EO405" s="6"/>
      <c r="EP405" s="6"/>
      <c r="EQ405" s="6"/>
      <c r="ER405" s="6"/>
      <c r="ES405" s="6"/>
      <c r="ET405" s="6"/>
      <c r="EU405" s="6"/>
      <c r="EV405" s="6"/>
      <c r="EW405" s="6"/>
      <c r="EX405" s="6"/>
      <c r="EY405" s="6"/>
      <c r="EZ405" s="6"/>
      <c r="FA405" s="6"/>
      <c r="FB405" s="6"/>
      <c r="FC405" s="6"/>
      <c r="FD405" s="6"/>
      <c r="FE405" s="6"/>
      <c r="FF405" s="6"/>
      <c r="FG405" s="6"/>
      <c r="FH405" s="6"/>
      <c r="FI405" s="6"/>
      <c r="FJ405" s="6"/>
      <c r="FK405" s="6"/>
      <c r="FL405" s="6"/>
      <c r="FM405" s="6"/>
      <c r="FN405" s="6"/>
      <c r="FO405" s="6"/>
      <c r="FP405" s="6"/>
      <c r="FQ405" s="6"/>
      <c r="FR405" s="6"/>
      <c r="FS405" s="6"/>
      <c r="FT405" s="6"/>
      <c r="FU405" s="6"/>
      <c r="FV405" s="6"/>
      <c r="FW405" s="6"/>
      <c r="FX405" s="6"/>
      <c r="FY405" s="6"/>
      <c r="FZ405" s="6"/>
      <c r="GA405" s="6"/>
      <c r="GB405" s="6"/>
      <c r="GC405" s="6"/>
      <c r="GD405" s="6"/>
      <c r="GE405" s="6"/>
      <c r="GF405" s="6"/>
      <c r="GG405" s="6"/>
      <c r="GH405" s="6"/>
      <c r="GI405" s="6"/>
      <c r="GJ405" s="6"/>
      <c r="GK405" s="6"/>
      <c r="GL405" s="6"/>
      <c r="GM405" s="6"/>
      <c r="GN405" s="6"/>
      <c r="GO405" s="6"/>
      <c r="GP405" s="6"/>
      <c r="GQ405" s="6"/>
      <c r="GR405" s="6"/>
      <c r="GS405" s="6"/>
      <c r="GT405" s="6"/>
      <c r="GU405" s="6"/>
      <c r="GV405" s="6"/>
      <c r="GW405" s="6"/>
      <c r="GX405" s="6"/>
      <c r="GY405" s="6"/>
      <c r="GZ405" s="6"/>
      <c r="HA405" s="6"/>
      <c r="HB405" s="6"/>
      <c r="HC405" s="6"/>
      <c r="HD405" s="6"/>
      <c r="HE405" s="6"/>
      <c r="HF405" s="6"/>
      <c r="HG405" s="6"/>
      <c r="HH405" s="6"/>
      <c r="HI405" s="6"/>
      <c r="HJ405" s="6"/>
      <c r="HK405" s="6"/>
      <c r="HL405" s="6"/>
      <c r="HM405" s="6"/>
      <c r="HN405" s="6"/>
      <c r="HO405" s="6"/>
      <c r="HP405" s="6"/>
      <c r="HQ405" s="6"/>
      <c r="HR405" s="6"/>
      <c r="HS405" s="6"/>
      <c r="HT405" s="6"/>
      <c r="HU405" s="6"/>
      <c r="HV405" s="6"/>
      <c r="HW405" s="6"/>
      <c r="HX405" s="6"/>
      <c r="HY405" s="6"/>
      <c r="HZ405" s="6"/>
      <c r="IA405" s="6"/>
      <c r="IB405" s="6"/>
      <c r="IC405" s="6"/>
      <c r="ID405" s="6"/>
      <c r="IE405" s="6"/>
      <c r="IF405" s="6"/>
      <c r="IG405" s="6"/>
      <c r="IH405" s="6"/>
      <c r="II405" s="6"/>
      <c r="IJ405" s="6"/>
      <c r="IK405" s="6"/>
      <c r="IL405" s="6"/>
      <c r="IM405" s="6"/>
      <c r="IN405" s="6"/>
      <c r="IO405" s="6"/>
      <c r="IP405" s="6"/>
      <c r="IQ405" s="6"/>
      <c r="IR405" s="6"/>
      <c r="IS405" s="6"/>
      <c r="IT405" s="6"/>
      <c r="IU405" s="6"/>
    </row>
    <row r="406" spans="1:255" s="5" customFormat="1" ht="33">
      <c r="A406" s="20" t="s">
        <v>38</v>
      </c>
      <c r="B406" s="1" t="s">
        <v>676</v>
      </c>
      <c r="C406" s="1" t="s">
        <v>20</v>
      </c>
      <c r="D406" s="1" t="s">
        <v>11</v>
      </c>
      <c r="E406" s="8">
        <f t="shared" si="11"/>
        <v>9</v>
      </c>
      <c r="F406" s="8">
        <v>0</v>
      </c>
      <c r="G406" s="8">
        <v>9</v>
      </c>
      <c r="H406" s="6"/>
      <c r="I406" s="6"/>
      <c r="J406" s="6"/>
      <c r="K406" s="6"/>
      <c r="L406" s="6"/>
      <c r="M406" s="6"/>
      <c r="N406" s="6"/>
      <c r="O406" s="6"/>
      <c r="P406" s="6"/>
      <c r="Q406" s="6"/>
      <c r="R406" s="6"/>
      <c r="S406" s="6"/>
      <c r="T406" s="6"/>
      <c r="U406" s="6"/>
      <c r="V406" s="6"/>
      <c r="W406" s="6"/>
      <c r="X406" s="6"/>
      <c r="Y406" s="6"/>
      <c r="Z406" s="6"/>
      <c r="AA406" s="6"/>
      <c r="AB406" s="6"/>
      <c r="AC406" s="6"/>
      <c r="AD406" s="6"/>
      <c r="AE406" s="6"/>
      <c r="AF406" s="6"/>
      <c r="AG406" s="6"/>
      <c r="AH406" s="6"/>
      <c r="AI406" s="6"/>
      <c r="AJ406" s="6"/>
      <c r="AK406" s="6"/>
      <c r="AL406" s="6"/>
      <c r="AM406" s="6"/>
      <c r="AN406" s="6"/>
      <c r="AO406" s="6"/>
      <c r="AP406" s="6"/>
      <c r="AQ406" s="6"/>
      <c r="AR406" s="6"/>
      <c r="AS406" s="6"/>
      <c r="AT406" s="6"/>
      <c r="AU406" s="6"/>
      <c r="AV406" s="6"/>
      <c r="AW406" s="6"/>
      <c r="AX406" s="6"/>
      <c r="AY406" s="6"/>
      <c r="AZ406" s="6"/>
      <c r="BA406" s="6"/>
      <c r="BB406" s="6"/>
      <c r="BC406" s="6"/>
      <c r="BD406" s="6"/>
      <c r="BE406" s="6"/>
      <c r="BF406" s="6"/>
      <c r="BG406" s="6"/>
      <c r="BH406" s="6"/>
      <c r="BI406" s="6"/>
      <c r="BJ406" s="6"/>
      <c r="BK406" s="6"/>
      <c r="BL406" s="6"/>
      <c r="BM406" s="6"/>
      <c r="BN406" s="6"/>
      <c r="BO406" s="6"/>
      <c r="BP406" s="6"/>
      <c r="BQ406" s="6"/>
      <c r="BR406" s="6"/>
      <c r="BS406" s="6"/>
      <c r="BT406" s="6"/>
      <c r="BU406" s="6"/>
      <c r="BV406" s="6"/>
      <c r="BW406" s="6"/>
      <c r="BX406" s="6"/>
      <c r="BY406" s="6"/>
      <c r="BZ406" s="6"/>
      <c r="CA406" s="6"/>
      <c r="CB406" s="6"/>
      <c r="CC406" s="6"/>
      <c r="CD406" s="6"/>
      <c r="CE406" s="6"/>
      <c r="CF406" s="6"/>
      <c r="CG406" s="6"/>
      <c r="CH406" s="6"/>
      <c r="CI406" s="6"/>
      <c r="CJ406" s="6"/>
      <c r="CK406" s="6"/>
      <c r="CL406" s="6"/>
      <c r="CM406" s="6"/>
      <c r="CN406" s="6"/>
      <c r="CO406" s="6"/>
      <c r="CP406" s="6"/>
      <c r="CQ406" s="6"/>
      <c r="CR406" s="6"/>
      <c r="CS406" s="6"/>
      <c r="CT406" s="6"/>
      <c r="CU406" s="6"/>
      <c r="CV406" s="6"/>
      <c r="CW406" s="6"/>
      <c r="CX406" s="6"/>
      <c r="CY406" s="6"/>
      <c r="CZ406" s="6"/>
      <c r="DA406" s="6"/>
      <c r="DB406" s="6"/>
      <c r="DC406" s="6"/>
      <c r="DD406" s="6"/>
      <c r="DE406" s="6"/>
      <c r="DF406" s="6"/>
      <c r="DG406" s="6"/>
      <c r="DH406" s="6"/>
      <c r="DI406" s="6"/>
      <c r="DJ406" s="6"/>
      <c r="DK406" s="6"/>
      <c r="DL406" s="6"/>
      <c r="DM406" s="6"/>
      <c r="DN406" s="6"/>
      <c r="DO406" s="6"/>
      <c r="DP406" s="6"/>
      <c r="DQ406" s="6"/>
      <c r="DR406" s="6"/>
      <c r="DS406" s="6"/>
      <c r="DT406" s="6"/>
      <c r="DU406" s="6"/>
      <c r="DV406" s="6"/>
      <c r="DW406" s="6"/>
      <c r="DX406" s="6"/>
      <c r="DY406" s="6"/>
      <c r="DZ406" s="6"/>
      <c r="EA406" s="6"/>
      <c r="EB406" s="6"/>
      <c r="EC406" s="6"/>
      <c r="ED406" s="6"/>
      <c r="EE406" s="6"/>
      <c r="EF406" s="6"/>
      <c r="EG406" s="6"/>
      <c r="EH406" s="6"/>
      <c r="EI406" s="6"/>
      <c r="EJ406" s="6"/>
      <c r="EK406" s="6"/>
      <c r="EL406" s="6"/>
      <c r="EM406" s="6"/>
      <c r="EN406" s="6"/>
      <c r="EO406" s="6"/>
      <c r="EP406" s="6"/>
      <c r="EQ406" s="6"/>
      <c r="ER406" s="6"/>
      <c r="ES406" s="6"/>
      <c r="ET406" s="6"/>
      <c r="EU406" s="6"/>
      <c r="EV406" s="6"/>
      <c r="EW406" s="6"/>
      <c r="EX406" s="6"/>
      <c r="EY406" s="6"/>
      <c r="EZ406" s="6"/>
      <c r="FA406" s="6"/>
      <c r="FB406" s="6"/>
      <c r="FC406" s="6"/>
      <c r="FD406" s="6"/>
      <c r="FE406" s="6"/>
      <c r="FF406" s="6"/>
      <c r="FG406" s="6"/>
      <c r="FH406" s="6"/>
      <c r="FI406" s="6"/>
      <c r="FJ406" s="6"/>
      <c r="FK406" s="6"/>
      <c r="FL406" s="6"/>
      <c r="FM406" s="6"/>
      <c r="FN406" s="6"/>
      <c r="FO406" s="6"/>
      <c r="FP406" s="6"/>
      <c r="FQ406" s="6"/>
      <c r="FR406" s="6"/>
      <c r="FS406" s="6"/>
      <c r="FT406" s="6"/>
      <c r="FU406" s="6"/>
      <c r="FV406" s="6"/>
      <c r="FW406" s="6"/>
      <c r="FX406" s="6"/>
      <c r="FY406" s="6"/>
      <c r="FZ406" s="6"/>
      <c r="GA406" s="6"/>
      <c r="GB406" s="6"/>
      <c r="GC406" s="6"/>
      <c r="GD406" s="6"/>
      <c r="GE406" s="6"/>
      <c r="GF406" s="6"/>
      <c r="GG406" s="6"/>
      <c r="GH406" s="6"/>
      <c r="GI406" s="6"/>
      <c r="GJ406" s="6"/>
      <c r="GK406" s="6"/>
      <c r="GL406" s="6"/>
      <c r="GM406" s="6"/>
      <c r="GN406" s="6"/>
      <c r="GO406" s="6"/>
      <c r="GP406" s="6"/>
      <c r="GQ406" s="6"/>
      <c r="GR406" s="6"/>
      <c r="GS406" s="6"/>
      <c r="GT406" s="6"/>
      <c r="GU406" s="6"/>
      <c r="GV406" s="6"/>
      <c r="GW406" s="6"/>
      <c r="GX406" s="6"/>
      <c r="GY406" s="6"/>
      <c r="GZ406" s="6"/>
      <c r="HA406" s="6"/>
      <c r="HB406" s="6"/>
      <c r="HC406" s="6"/>
      <c r="HD406" s="6"/>
      <c r="HE406" s="6"/>
      <c r="HF406" s="6"/>
      <c r="HG406" s="6"/>
      <c r="HH406" s="6"/>
      <c r="HI406" s="6"/>
      <c r="HJ406" s="6"/>
      <c r="HK406" s="6"/>
      <c r="HL406" s="6"/>
      <c r="HM406" s="6"/>
      <c r="HN406" s="6"/>
      <c r="HO406" s="6"/>
      <c r="HP406" s="6"/>
      <c r="HQ406" s="6"/>
      <c r="HR406" s="6"/>
      <c r="HS406" s="6"/>
      <c r="HT406" s="6"/>
      <c r="HU406" s="6"/>
      <c r="HV406" s="6"/>
      <c r="HW406" s="6"/>
      <c r="HX406" s="6"/>
      <c r="HY406" s="6"/>
      <c r="HZ406" s="6"/>
      <c r="IA406" s="6"/>
      <c r="IB406" s="6"/>
      <c r="IC406" s="6"/>
      <c r="ID406" s="6"/>
      <c r="IE406" s="6"/>
      <c r="IF406" s="6"/>
      <c r="IG406" s="6"/>
      <c r="IH406" s="6"/>
      <c r="II406" s="6"/>
      <c r="IJ406" s="6"/>
      <c r="IK406" s="6"/>
      <c r="IL406" s="6"/>
      <c r="IM406" s="6"/>
      <c r="IN406" s="6"/>
      <c r="IO406" s="6"/>
      <c r="IP406" s="6"/>
      <c r="IQ406" s="6"/>
      <c r="IR406" s="6"/>
      <c r="IS406" s="6"/>
      <c r="IT406" s="6"/>
      <c r="IU406" s="6"/>
    </row>
    <row r="407" spans="1:255" ht="113.25" customHeight="1">
      <c r="A407" s="25" t="s">
        <v>677</v>
      </c>
      <c r="B407" s="3" t="s">
        <v>678</v>
      </c>
      <c r="C407" s="1"/>
      <c r="D407" s="1"/>
      <c r="E407" s="4">
        <f t="shared" si="11"/>
        <v>43219</v>
      </c>
      <c r="F407" s="4">
        <f>F408</f>
        <v>0</v>
      </c>
      <c r="G407" s="4">
        <f>G408</f>
        <v>43219</v>
      </c>
      <c r="H407" s="5"/>
      <c r="I407" s="5"/>
      <c r="J407" s="5"/>
      <c r="K407" s="5"/>
      <c r="L407" s="5"/>
      <c r="M407" s="5"/>
      <c r="N407" s="5"/>
      <c r="O407" s="5"/>
      <c r="P407" s="5"/>
      <c r="Q407" s="5"/>
      <c r="R407" s="5"/>
      <c r="S407" s="5"/>
      <c r="T407" s="5"/>
      <c r="U407" s="5"/>
      <c r="V407" s="5"/>
      <c r="W407" s="5"/>
      <c r="X407" s="5"/>
      <c r="Y407" s="5"/>
      <c r="Z407" s="5"/>
      <c r="AA407" s="5"/>
      <c r="AB407" s="5"/>
      <c r="AC407" s="5"/>
      <c r="AD407" s="5"/>
      <c r="AE407" s="5"/>
      <c r="AF407" s="5"/>
      <c r="AG407" s="5"/>
      <c r="AH407" s="5"/>
      <c r="AI407" s="5"/>
      <c r="AJ407" s="5"/>
      <c r="AK407" s="5"/>
      <c r="AL407" s="5"/>
      <c r="AM407" s="5"/>
      <c r="AN407" s="5"/>
      <c r="AO407" s="5"/>
      <c r="AP407" s="5"/>
      <c r="AQ407" s="5"/>
      <c r="AR407" s="5"/>
      <c r="AS407" s="5"/>
      <c r="AT407" s="5"/>
      <c r="AU407" s="5"/>
      <c r="AV407" s="5"/>
      <c r="AW407" s="5"/>
      <c r="AX407" s="5"/>
      <c r="AY407" s="5"/>
      <c r="AZ407" s="5"/>
      <c r="BA407" s="5"/>
      <c r="BB407" s="5"/>
      <c r="BC407" s="5"/>
      <c r="BD407" s="5"/>
      <c r="BE407" s="5"/>
      <c r="BF407" s="5"/>
      <c r="BG407" s="5"/>
      <c r="BH407" s="5"/>
      <c r="BI407" s="5"/>
      <c r="BJ407" s="5"/>
      <c r="BK407" s="5"/>
      <c r="BL407" s="5"/>
      <c r="BM407" s="5"/>
      <c r="BN407" s="5"/>
      <c r="BO407" s="5"/>
      <c r="BP407" s="5"/>
      <c r="BQ407" s="5"/>
      <c r="BR407" s="5"/>
      <c r="BS407" s="5"/>
      <c r="BT407" s="5"/>
      <c r="BU407" s="5"/>
      <c r="BV407" s="5"/>
      <c r="BW407" s="5"/>
      <c r="BX407" s="5"/>
      <c r="BY407" s="5"/>
      <c r="BZ407" s="5"/>
      <c r="CA407" s="5"/>
      <c r="CB407" s="5"/>
      <c r="CC407" s="5"/>
      <c r="CD407" s="5"/>
      <c r="CE407" s="5"/>
      <c r="CF407" s="5"/>
      <c r="CG407" s="5"/>
      <c r="CH407" s="5"/>
      <c r="CI407" s="5"/>
      <c r="CJ407" s="5"/>
      <c r="CK407" s="5"/>
      <c r="CL407" s="5"/>
      <c r="CM407" s="5"/>
      <c r="CN407" s="5"/>
      <c r="CO407" s="5"/>
      <c r="CP407" s="5"/>
      <c r="CQ407" s="5"/>
      <c r="CR407" s="5"/>
      <c r="CS407" s="5"/>
      <c r="CT407" s="5"/>
      <c r="CU407" s="5"/>
      <c r="CV407" s="5"/>
      <c r="CW407" s="5"/>
      <c r="CX407" s="5"/>
      <c r="CY407" s="5"/>
      <c r="CZ407" s="5"/>
      <c r="DA407" s="5"/>
      <c r="DB407" s="5"/>
      <c r="DC407" s="5"/>
      <c r="DD407" s="5"/>
      <c r="DE407" s="5"/>
      <c r="DF407" s="5"/>
      <c r="DG407" s="5"/>
      <c r="DH407" s="5"/>
      <c r="DI407" s="5"/>
      <c r="DJ407" s="5"/>
      <c r="DK407" s="5"/>
      <c r="DL407" s="5"/>
      <c r="DM407" s="5"/>
      <c r="DN407" s="5"/>
      <c r="DO407" s="5"/>
      <c r="DP407" s="5"/>
      <c r="DQ407" s="5"/>
      <c r="DR407" s="5"/>
      <c r="DS407" s="5"/>
      <c r="DT407" s="5"/>
      <c r="DU407" s="5"/>
      <c r="DV407" s="5"/>
      <c r="DW407" s="5"/>
      <c r="DX407" s="5"/>
      <c r="DY407" s="5"/>
      <c r="DZ407" s="5"/>
      <c r="EA407" s="5"/>
      <c r="EB407" s="5"/>
      <c r="EC407" s="5"/>
      <c r="ED407" s="5"/>
      <c r="EE407" s="5"/>
      <c r="EF407" s="5"/>
      <c r="EG407" s="5"/>
      <c r="EH407" s="5"/>
      <c r="EI407" s="5"/>
      <c r="EJ407" s="5"/>
      <c r="EK407" s="5"/>
      <c r="EL407" s="5"/>
      <c r="EM407" s="5"/>
      <c r="EN407" s="5"/>
      <c r="EO407" s="5"/>
      <c r="EP407" s="5"/>
      <c r="EQ407" s="5"/>
      <c r="ER407" s="5"/>
      <c r="ES407" s="5"/>
      <c r="ET407" s="5"/>
      <c r="EU407" s="5"/>
      <c r="EV407" s="5"/>
      <c r="EW407" s="5"/>
      <c r="EX407" s="5"/>
      <c r="EY407" s="5"/>
      <c r="EZ407" s="5"/>
      <c r="FA407" s="5"/>
      <c r="FB407" s="5"/>
      <c r="FC407" s="5"/>
      <c r="FD407" s="5"/>
      <c r="FE407" s="5"/>
      <c r="FF407" s="5"/>
      <c r="FG407" s="5"/>
      <c r="FH407" s="5"/>
      <c r="FI407" s="5"/>
      <c r="FJ407" s="5"/>
      <c r="FK407" s="5"/>
      <c r="FL407" s="5"/>
      <c r="FM407" s="5"/>
      <c r="FN407" s="5"/>
      <c r="FO407" s="5"/>
      <c r="FP407" s="5"/>
      <c r="FQ407" s="5"/>
      <c r="FR407" s="5"/>
      <c r="FS407" s="5"/>
      <c r="FT407" s="5"/>
      <c r="FU407" s="5"/>
      <c r="FV407" s="5"/>
      <c r="FW407" s="5"/>
      <c r="FX407" s="5"/>
      <c r="FY407" s="5"/>
      <c r="FZ407" s="5"/>
      <c r="GA407" s="5"/>
      <c r="GB407" s="5"/>
      <c r="GC407" s="5"/>
      <c r="GD407" s="5"/>
      <c r="GE407" s="5"/>
      <c r="GF407" s="5"/>
      <c r="GG407" s="5"/>
      <c r="GH407" s="5"/>
      <c r="GI407" s="5"/>
      <c r="GJ407" s="5"/>
      <c r="GK407" s="5"/>
      <c r="GL407" s="5"/>
      <c r="GM407" s="5"/>
      <c r="GN407" s="5"/>
      <c r="GO407" s="5"/>
      <c r="GP407" s="5"/>
      <c r="GQ407" s="5"/>
      <c r="GR407" s="5"/>
      <c r="GS407" s="5"/>
      <c r="GT407" s="5"/>
      <c r="GU407" s="5"/>
      <c r="GV407" s="5"/>
      <c r="GW407" s="5"/>
      <c r="GX407" s="5"/>
      <c r="GY407" s="5"/>
      <c r="GZ407" s="5"/>
      <c r="HA407" s="5"/>
      <c r="HB407" s="5"/>
      <c r="HC407" s="5"/>
      <c r="HD407" s="5"/>
      <c r="HE407" s="5"/>
      <c r="HF407" s="5"/>
      <c r="HG407" s="5"/>
      <c r="HH407" s="5"/>
      <c r="HI407" s="5"/>
      <c r="HJ407" s="5"/>
      <c r="HK407" s="5"/>
      <c r="HL407" s="5"/>
      <c r="HM407" s="5"/>
      <c r="HN407" s="5"/>
      <c r="HO407" s="5"/>
      <c r="HP407" s="5"/>
      <c r="HQ407" s="5"/>
      <c r="HR407" s="5"/>
      <c r="HS407" s="5"/>
      <c r="HT407" s="5"/>
      <c r="HU407" s="5"/>
      <c r="HV407" s="5"/>
      <c r="HW407" s="5"/>
      <c r="HX407" s="5"/>
      <c r="HY407" s="5"/>
      <c r="HZ407" s="5"/>
      <c r="IA407" s="5"/>
      <c r="IB407" s="5"/>
      <c r="IC407" s="5"/>
      <c r="ID407" s="5"/>
      <c r="IE407" s="5"/>
      <c r="IF407" s="5"/>
      <c r="IG407" s="5"/>
      <c r="IH407" s="5"/>
      <c r="II407" s="5"/>
      <c r="IJ407" s="5"/>
      <c r="IK407" s="5"/>
      <c r="IL407" s="5"/>
      <c r="IM407" s="5"/>
      <c r="IN407" s="5"/>
      <c r="IO407" s="5"/>
      <c r="IP407" s="5"/>
      <c r="IQ407" s="5"/>
      <c r="IR407" s="5"/>
      <c r="IS407" s="5"/>
      <c r="IT407" s="5"/>
      <c r="IU407" s="5"/>
    </row>
    <row r="408" spans="1:255" ht="72.75" customHeight="1">
      <c r="A408" s="20" t="s">
        <v>679</v>
      </c>
      <c r="B408" s="1" t="s">
        <v>680</v>
      </c>
      <c r="C408" s="1"/>
      <c r="D408" s="1"/>
      <c r="E408" s="8">
        <f t="shared" si="11"/>
        <v>43219</v>
      </c>
      <c r="F408" s="8">
        <f>F409+F410</f>
        <v>0</v>
      </c>
      <c r="G408" s="8">
        <f>G409+G410</f>
        <v>43219</v>
      </c>
      <c r="H408" s="5"/>
      <c r="I408" s="5"/>
      <c r="J408" s="5"/>
      <c r="K408" s="5"/>
      <c r="L408" s="5"/>
      <c r="M408" s="5"/>
      <c r="N408" s="5"/>
      <c r="O408" s="5"/>
      <c r="P408" s="5"/>
      <c r="Q408" s="5"/>
      <c r="R408" s="5"/>
      <c r="S408" s="5"/>
      <c r="T408" s="5"/>
      <c r="U408" s="5"/>
      <c r="V408" s="5"/>
      <c r="W408" s="5"/>
      <c r="X408" s="5"/>
      <c r="Y408" s="5"/>
      <c r="Z408" s="5"/>
      <c r="AA408" s="5"/>
      <c r="AB408" s="5"/>
      <c r="AC408" s="5"/>
      <c r="AD408" s="5"/>
      <c r="AE408" s="5"/>
      <c r="AF408" s="5"/>
      <c r="AG408" s="5"/>
      <c r="AH408" s="5"/>
      <c r="AI408" s="5"/>
      <c r="AJ408" s="5"/>
      <c r="AK408" s="5"/>
      <c r="AL408" s="5"/>
      <c r="AM408" s="5"/>
      <c r="AN408" s="5"/>
      <c r="AO408" s="5"/>
      <c r="AP408" s="5"/>
      <c r="AQ408" s="5"/>
      <c r="AR408" s="5"/>
      <c r="AS408" s="5"/>
      <c r="AT408" s="5"/>
      <c r="AU408" s="5"/>
      <c r="AV408" s="5"/>
      <c r="AW408" s="5"/>
      <c r="AX408" s="5"/>
      <c r="AY408" s="5"/>
      <c r="AZ408" s="5"/>
      <c r="BA408" s="5"/>
      <c r="BB408" s="5"/>
      <c r="BC408" s="5"/>
      <c r="BD408" s="5"/>
      <c r="BE408" s="5"/>
      <c r="BF408" s="5"/>
      <c r="BG408" s="5"/>
      <c r="BH408" s="5"/>
      <c r="BI408" s="5"/>
      <c r="BJ408" s="5"/>
      <c r="BK408" s="5"/>
      <c r="BL408" s="5"/>
      <c r="BM408" s="5"/>
      <c r="BN408" s="5"/>
      <c r="BO408" s="5"/>
      <c r="BP408" s="5"/>
      <c r="BQ408" s="5"/>
      <c r="BR408" s="5"/>
      <c r="BS408" s="5"/>
      <c r="BT408" s="5"/>
      <c r="BU408" s="5"/>
      <c r="BV408" s="5"/>
      <c r="BW408" s="5"/>
      <c r="BX408" s="5"/>
      <c r="BY408" s="5"/>
      <c r="BZ408" s="5"/>
      <c r="CA408" s="5"/>
      <c r="CB408" s="5"/>
      <c r="CC408" s="5"/>
      <c r="CD408" s="5"/>
      <c r="CE408" s="5"/>
      <c r="CF408" s="5"/>
      <c r="CG408" s="5"/>
      <c r="CH408" s="5"/>
      <c r="CI408" s="5"/>
      <c r="CJ408" s="5"/>
      <c r="CK408" s="5"/>
      <c r="CL408" s="5"/>
      <c r="CM408" s="5"/>
      <c r="CN408" s="5"/>
      <c r="CO408" s="5"/>
      <c r="CP408" s="5"/>
      <c r="CQ408" s="5"/>
      <c r="CR408" s="5"/>
      <c r="CS408" s="5"/>
      <c r="CT408" s="5"/>
      <c r="CU408" s="5"/>
      <c r="CV408" s="5"/>
      <c r="CW408" s="5"/>
      <c r="CX408" s="5"/>
      <c r="CY408" s="5"/>
      <c r="CZ408" s="5"/>
      <c r="DA408" s="5"/>
      <c r="DB408" s="5"/>
      <c r="DC408" s="5"/>
      <c r="DD408" s="5"/>
      <c r="DE408" s="5"/>
      <c r="DF408" s="5"/>
      <c r="DG408" s="5"/>
      <c r="DH408" s="5"/>
      <c r="DI408" s="5"/>
      <c r="DJ408" s="5"/>
      <c r="DK408" s="5"/>
      <c r="DL408" s="5"/>
      <c r="DM408" s="5"/>
      <c r="DN408" s="5"/>
      <c r="DO408" s="5"/>
      <c r="DP408" s="5"/>
      <c r="DQ408" s="5"/>
      <c r="DR408" s="5"/>
      <c r="DS408" s="5"/>
      <c r="DT408" s="5"/>
      <c r="DU408" s="5"/>
      <c r="DV408" s="5"/>
      <c r="DW408" s="5"/>
      <c r="DX408" s="5"/>
      <c r="DY408" s="5"/>
      <c r="DZ408" s="5"/>
      <c r="EA408" s="5"/>
      <c r="EB408" s="5"/>
      <c r="EC408" s="5"/>
      <c r="ED408" s="5"/>
      <c r="EE408" s="5"/>
      <c r="EF408" s="5"/>
      <c r="EG408" s="5"/>
      <c r="EH408" s="5"/>
      <c r="EI408" s="5"/>
      <c r="EJ408" s="5"/>
      <c r="EK408" s="5"/>
      <c r="EL408" s="5"/>
      <c r="EM408" s="5"/>
      <c r="EN408" s="5"/>
      <c r="EO408" s="5"/>
      <c r="EP408" s="5"/>
      <c r="EQ408" s="5"/>
      <c r="ER408" s="5"/>
      <c r="ES408" s="5"/>
      <c r="ET408" s="5"/>
      <c r="EU408" s="5"/>
      <c r="EV408" s="5"/>
      <c r="EW408" s="5"/>
      <c r="EX408" s="5"/>
      <c r="EY408" s="5"/>
      <c r="EZ408" s="5"/>
      <c r="FA408" s="5"/>
      <c r="FB408" s="5"/>
      <c r="FC408" s="5"/>
      <c r="FD408" s="5"/>
      <c r="FE408" s="5"/>
      <c r="FF408" s="5"/>
      <c r="FG408" s="5"/>
      <c r="FH408" s="5"/>
      <c r="FI408" s="5"/>
      <c r="FJ408" s="5"/>
      <c r="FK408" s="5"/>
      <c r="FL408" s="5"/>
      <c r="FM408" s="5"/>
      <c r="FN408" s="5"/>
      <c r="FO408" s="5"/>
      <c r="FP408" s="5"/>
      <c r="FQ408" s="5"/>
      <c r="FR408" s="5"/>
      <c r="FS408" s="5"/>
      <c r="FT408" s="5"/>
      <c r="FU408" s="5"/>
      <c r="FV408" s="5"/>
      <c r="FW408" s="5"/>
      <c r="FX408" s="5"/>
      <c r="FY408" s="5"/>
      <c r="FZ408" s="5"/>
      <c r="GA408" s="5"/>
      <c r="GB408" s="5"/>
      <c r="GC408" s="5"/>
      <c r="GD408" s="5"/>
      <c r="GE408" s="5"/>
      <c r="GF408" s="5"/>
      <c r="GG408" s="5"/>
      <c r="GH408" s="5"/>
      <c r="GI408" s="5"/>
      <c r="GJ408" s="5"/>
      <c r="GK408" s="5"/>
      <c r="GL408" s="5"/>
      <c r="GM408" s="5"/>
      <c r="GN408" s="5"/>
      <c r="GO408" s="5"/>
      <c r="GP408" s="5"/>
      <c r="GQ408" s="5"/>
      <c r="GR408" s="5"/>
      <c r="GS408" s="5"/>
      <c r="GT408" s="5"/>
      <c r="GU408" s="5"/>
      <c r="GV408" s="5"/>
      <c r="GW408" s="5"/>
      <c r="GX408" s="5"/>
      <c r="GY408" s="5"/>
      <c r="GZ408" s="5"/>
      <c r="HA408" s="5"/>
      <c r="HB408" s="5"/>
      <c r="HC408" s="5"/>
      <c r="HD408" s="5"/>
      <c r="HE408" s="5"/>
      <c r="HF408" s="5"/>
      <c r="HG408" s="5"/>
      <c r="HH408" s="5"/>
      <c r="HI408" s="5"/>
      <c r="HJ408" s="5"/>
      <c r="HK408" s="5"/>
      <c r="HL408" s="5"/>
      <c r="HM408" s="5"/>
      <c r="HN408" s="5"/>
      <c r="HO408" s="5"/>
      <c r="HP408" s="5"/>
      <c r="HQ408" s="5"/>
      <c r="HR408" s="5"/>
      <c r="HS408" s="5"/>
      <c r="HT408" s="5"/>
      <c r="HU408" s="5"/>
      <c r="HV408" s="5"/>
      <c r="HW408" s="5"/>
      <c r="HX408" s="5"/>
      <c r="HY408" s="5"/>
      <c r="HZ408" s="5"/>
      <c r="IA408" s="5"/>
      <c r="IB408" s="5"/>
      <c r="IC408" s="5"/>
      <c r="ID408" s="5"/>
      <c r="IE408" s="5"/>
      <c r="IF408" s="5"/>
      <c r="IG408" s="5"/>
      <c r="IH408" s="5"/>
      <c r="II408" s="5"/>
      <c r="IJ408" s="5"/>
      <c r="IK408" s="5"/>
      <c r="IL408" s="5"/>
      <c r="IM408" s="5"/>
      <c r="IN408" s="5"/>
      <c r="IO408" s="5"/>
      <c r="IP408" s="5"/>
      <c r="IQ408" s="5"/>
      <c r="IR408" s="5"/>
      <c r="IS408" s="5"/>
      <c r="IT408" s="5"/>
      <c r="IU408" s="5"/>
    </row>
    <row r="409" spans="1:255" ht="54" customHeight="1">
      <c r="A409" s="1" t="s">
        <v>25</v>
      </c>
      <c r="B409" s="1" t="s">
        <v>680</v>
      </c>
      <c r="C409" s="1" t="s">
        <v>17</v>
      </c>
      <c r="D409" s="1" t="s">
        <v>11</v>
      </c>
      <c r="E409" s="8">
        <f t="shared" si="11"/>
        <v>588</v>
      </c>
      <c r="F409" s="8">
        <v>0</v>
      </c>
      <c r="G409" s="8">
        <f>558+30</f>
        <v>588</v>
      </c>
      <c r="H409" s="5"/>
      <c r="I409" s="5"/>
      <c r="J409" s="5"/>
      <c r="K409" s="5"/>
      <c r="L409" s="5"/>
      <c r="M409" s="5"/>
      <c r="N409" s="5"/>
      <c r="O409" s="5"/>
      <c r="P409" s="5"/>
      <c r="Q409" s="5"/>
      <c r="R409" s="5"/>
      <c r="S409" s="5"/>
      <c r="T409" s="5"/>
      <c r="U409" s="5"/>
      <c r="V409" s="5"/>
      <c r="W409" s="5"/>
      <c r="X409" s="5"/>
      <c r="Y409" s="5"/>
      <c r="Z409" s="5"/>
      <c r="AA409" s="5"/>
      <c r="AB409" s="5"/>
      <c r="AC409" s="5"/>
      <c r="AD409" s="5"/>
      <c r="AE409" s="5"/>
      <c r="AF409" s="5"/>
      <c r="AG409" s="5"/>
      <c r="AH409" s="5"/>
      <c r="AI409" s="5"/>
      <c r="AJ409" s="5"/>
      <c r="AK409" s="5"/>
      <c r="AL409" s="5"/>
      <c r="AM409" s="5"/>
      <c r="AN409" s="5"/>
      <c r="AO409" s="5"/>
      <c r="AP409" s="5"/>
      <c r="AQ409" s="5"/>
      <c r="AR409" s="5"/>
      <c r="AS409" s="5"/>
      <c r="AT409" s="5"/>
      <c r="AU409" s="5"/>
      <c r="AV409" s="5"/>
      <c r="AW409" s="5"/>
      <c r="AX409" s="5"/>
      <c r="AY409" s="5"/>
      <c r="AZ409" s="5"/>
      <c r="BA409" s="5"/>
      <c r="BB409" s="5"/>
      <c r="BC409" s="5"/>
      <c r="BD409" s="5"/>
      <c r="BE409" s="5"/>
      <c r="BF409" s="5"/>
      <c r="BG409" s="5"/>
      <c r="BH409" s="5"/>
      <c r="BI409" s="5"/>
      <c r="BJ409" s="5"/>
      <c r="BK409" s="5"/>
      <c r="BL409" s="5"/>
      <c r="BM409" s="5"/>
      <c r="BN409" s="5"/>
      <c r="BO409" s="5"/>
      <c r="BP409" s="5"/>
      <c r="BQ409" s="5"/>
      <c r="BR409" s="5"/>
      <c r="BS409" s="5"/>
      <c r="BT409" s="5"/>
      <c r="BU409" s="5"/>
      <c r="BV409" s="5"/>
      <c r="BW409" s="5"/>
      <c r="BX409" s="5"/>
      <c r="BY409" s="5"/>
      <c r="BZ409" s="5"/>
      <c r="CA409" s="5"/>
      <c r="CB409" s="5"/>
      <c r="CC409" s="5"/>
      <c r="CD409" s="5"/>
      <c r="CE409" s="5"/>
      <c r="CF409" s="5"/>
      <c r="CG409" s="5"/>
      <c r="CH409" s="5"/>
      <c r="CI409" s="5"/>
      <c r="CJ409" s="5"/>
      <c r="CK409" s="5"/>
      <c r="CL409" s="5"/>
      <c r="CM409" s="5"/>
      <c r="CN409" s="5"/>
      <c r="CO409" s="5"/>
      <c r="CP409" s="5"/>
      <c r="CQ409" s="5"/>
      <c r="CR409" s="5"/>
      <c r="CS409" s="5"/>
      <c r="CT409" s="5"/>
      <c r="CU409" s="5"/>
      <c r="CV409" s="5"/>
      <c r="CW409" s="5"/>
      <c r="CX409" s="5"/>
      <c r="CY409" s="5"/>
      <c r="CZ409" s="5"/>
      <c r="DA409" s="5"/>
      <c r="DB409" s="5"/>
      <c r="DC409" s="5"/>
      <c r="DD409" s="5"/>
      <c r="DE409" s="5"/>
      <c r="DF409" s="5"/>
      <c r="DG409" s="5"/>
      <c r="DH409" s="5"/>
      <c r="DI409" s="5"/>
      <c r="DJ409" s="5"/>
      <c r="DK409" s="5"/>
      <c r="DL409" s="5"/>
      <c r="DM409" s="5"/>
      <c r="DN409" s="5"/>
      <c r="DO409" s="5"/>
      <c r="DP409" s="5"/>
      <c r="DQ409" s="5"/>
      <c r="DR409" s="5"/>
      <c r="DS409" s="5"/>
      <c r="DT409" s="5"/>
      <c r="DU409" s="5"/>
      <c r="DV409" s="5"/>
      <c r="DW409" s="5"/>
      <c r="DX409" s="5"/>
      <c r="DY409" s="5"/>
      <c r="DZ409" s="5"/>
      <c r="EA409" s="5"/>
      <c r="EB409" s="5"/>
      <c r="EC409" s="5"/>
      <c r="ED409" s="5"/>
      <c r="EE409" s="5"/>
      <c r="EF409" s="5"/>
      <c r="EG409" s="5"/>
      <c r="EH409" s="5"/>
      <c r="EI409" s="5"/>
      <c r="EJ409" s="5"/>
      <c r="EK409" s="5"/>
      <c r="EL409" s="5"/>
      <c r="EM409" s="5"/>
      <c r="EN409" s="5"/>
      <c r="EO409" s="5"/>
      <c r="EP409" s="5"/>
      <c r="EQ409" s="5"/>
      <c r="ER409" s="5"/>
      <c r="ES409" s="5"/>
      <c r="ET409" s="5"/>
      <c r="EU409" s="5"/>
      <c r="EV409" s="5"/>
      <c r="EW409" s="5"/>
      <c r="EX409" s="5"/>
      <c r="EY409" s="5"/>
      <c r="EZ409" s="5"/>
      <c r="FA409" s="5"/>
      <c r="FB409" s="5"/>
      <c r="FC409" s="5"/>
      <c r="FD409" s="5"/>
      <c r="FE409" s="5"/>
      <c r="FF409" s="5"/>
      <c r="FG409" s="5"/>
      <c r="FH409" s="5"/>
      <c r="FI409" s="5"/>
      <c r="FJ409" s="5"/>
      <c r="FK409" s="5"/>
      <c r="FL409" s="5"/>
      <c r="FM409" s="5"/>
      <c r="FN409" s="5"/>
      <c r="FO409" s="5"/>
      <c r="FP409" s="5"/>
      <c r="FQ409" s="5"/>
      <c r="FR409" s="5"/>
      <c r="FS409" s="5"/>
      <c r="FT409" s="5"/>
      <c r="FU409" s="5"/>
      <c r="FV409" s="5"/>
      <c r="FW409" s="5"/>
      <c r="FX409" s="5"/>
      <c r="FY409" s="5"/>
      <c r="FZ409" s="5"/>
      <c r="GA409" s="5"/>
      <c r="GB409" s="5"/>
      <c r="GC409" s="5"/>
      <c r="GD409" s="5"/>
      <c r="GE409" s="5"/>
      <c r="GF409" s="5"/>
      <c r="GG409" s="5"/>
      <c r="GH409" s="5"/>
      <c r="GI409" s="5"/>
      <c r="GJ409" s="5"/>
      <c r="GK409" s="5"/>
      <c r="GL409" s="5"/>
      <c r="GM409" s="5"/>
      <c r="GN409" s="5"/>
      <c r="GO409" s="5"/>
      <c r="GP409" s="5"/>
      <c r="GQ409" s="5"/>
      <c r="GR409" s="5"/>
      <c r="GS409" s="5"/>
      <c r="GT409" s="5"/>
      <c r="GU409" s="5"/>
      <c r="GV409" s="5"/>
      <c r="GW409" s="5"/>
      <c r="GX409" s="5"/>
      <c r="GY409" s="5"/>
      <c r="GZ409" s="5"/>
      <c r="HA409" s="5"/>
      <c r="HB409" s="5"/>
      <c r="HC409" s="5"/>
      <c r="HD409" s="5"/>
      <c r="HE409" s="5"/>
      <c r="HF409" s="5"/>
      <c r="HG409" s="5"/>
      <c r="HH409" s="5"/>
      <c r="HI409" s="5"/>
      <c r="HJ409" s="5"/>
      <c r="HK409" s="5"/>
      <c r="HL409" s="5"/>
      <c r="HM409" s="5"/>
      <c r="HN409" s="5"/>
      <c r="HO409" s="5"/>
      <c r="HP409" s="5"/>
      <c r="HQ409" s="5"/>
      <c r="HR409" s="5"/>
      <c r="HS409" s="5"/>
      <c r="HT409" s="5"/>
      <c r="HU409" s="5"/>
      <c r="HV409" s="5"/>
      <c r="HW409" s="5"/>
      <c r="HX409" s="5"/>
      <c r="HY409" s="5"/>
      <c r="HZ409" s="5"/>
      <c r="IA409" s="5"/>
      <c r="IB409" s="5"/>
      <c r="IC409" s="5"/>
      <c r="ID409" s="5"/>
      <c r="IE409" s="5"/>
      <c r="IF409" s="5"/>
      <c r="IG409" s="5"/>
      <c r="IH409" s="5"/>
      <c r="II409" s="5"/>
      <c r="IJ409" s="5"/>
      <c r="IK409" s="5"/>
      <c r="IL409" s="5"/>
      <c r="IM409" s="5"/>
      <c r="IN409" s="5"/>
      <c r="IO409" s="5"/>
      <c r="IP409" s="5"/>
      <c r="IQ409" s="5"/>
      <c r="IR409" s="5"/>
      <c r="IS409" s="5"/>
      <c r="IT409" s="5"/>
      <c r="IU409" s="5"/>
    </row>
    <row r="410" spans="1:7" ht="40.5" customHeight="1">
      <c r="A410" s="20" t="s">
        <v>38</v>
      </c>
      <c r="B410" s="1" t="s">
        <v>680</v>
      </c>
      <c r="C410" s="1" t="s">
        <v>20</v>
      </c>
      <c r="D410" s="1" t="s">
        <v>11</v>
      </c>
      <c r="E410" s="8">
        <f t="shared" si="11"/>
        <v>42631</v>
      </c>
      <c r="F410" s="8">
        <v>0</v>
      </c>
      <c r="G410" s="8">
        <f>42206+425</f>
        <v>42631</v>
      </c>
    </row>
    <row r="411" spans="1:7" ht="79.5" customHeight="1">
      <c r="A411" s="25" t="s">
        <v>681</v>
      </c>
      <c r="B411" s="3" t="s">
        <v>682</v>
      </c>
      <c r="C411" s="1"/>
      <c r="D411" s="1"/>
      <c r="E411" s="4">
        <f aca="true" t="shared" si="12" ref="E411:E437">F411+G411</f>
        <v>39613</v>
      </c>
      <c r="F411" s="4">
        <f>F412</f>
        <v>0</v>
      </c>
      <c r="G411" s="4">
        <f>G412</f>
        <v>39613</v>
      </c>
    </row>
    <row r="412" spans="1:7" ht="40.5" customHeight="1">
      <c r="A412" s="20" t="s">
        <v>683</v>
      </c>
      <c r="B412" s="1" t="s">
        <v>684</v>
      </c>
      <c r="C412" s="1"/>
      <c r="D412" s="1"/>
      <c r="E412" s="8">
        <f t="shared" si="12"/>
        <v>39613</v>
      </c>
      <c r="F412" s="8">
        <f>F413+F414</f>
        <v>0</v>
      </c>
      <c r="G412" s="8">
        <f>G413+G414</f>
        <v>39613</v>
      </c>
    </row>
    <row r="413" spans="1:7" ht="52.5" customHeight="1">
      <c r="A413" s="1" t="s">
        <v>25</v>
      </c>
      <c r="B413" s="1" t="s">
        <v>684</v>
      </c>
      <c r="C413" s="1" t="s">
        <v>17</v>
      </c>
      <c r="D413" s="1" t="s">
        <v>11</v>
      </c>
      <c r="E413" s="8">
        <f t="shared" si="12"/>
        <v>318</v>
      </c>
      <c r="F413" s="8">
        <v>0</v>
      </c>
      <c r="G413" s="8">
        <f>250+68</f>
        <v>318</v>
      </c>
    </row>
    <row r="414" spans="1:7" ht="42" customHeight="1">
      <c r="A414" s="20" t="s">
        <v>38</v>
      </c>
      <c r="B414" s="1" t="s">
        <v>684</v>
      </c>
      <c r="C414" s="1" t="s">
        <v>20</v>
      </c>
      <c r="D414" s="1" t="s">
        <v>11</v>
      </c>
      <c r="E414" s="8">
        <f t="shared" si="12"/>
        <v>39295</v>
      </c>
      <c r="F414" s="8">
        <v>0</v>
      </c>
      <c r="G414" s="8">
        <f>30918+8377</f>
        <v>39295</v>
      </c>
    </row>
    <row r="415" spans="1:255" ht="305.25" customHeight="1">
      <c r="A415" s="25" t="s">
        <v>685</v>
      </c>
      <c r="B415" s="3" t="s">
        <v>686</v>
      </c>
      <c r="C415" s="1"/>
      <c r="D415" s="1"/>
      <c r="E415" s="4">
        <f t="shared" si="12"/>
        <v>1276</v>
      </c>
      <c r="F415" s="4">
        <f>F416</f>
        <v>0</v>
      </c>
      <c r="G415" s="4">
        <f>G416</f>
        <v>1276</v>
      </c>
      <c r="H415" s="5"/>
      <c r="I415" s="5"/>
      <c r="J415" s="5"/>
      <c r="K415" s="5"/>
      <c r="L415" s="5"/>
      <c r="M415" s="5"/>
      <c r="N415" s="5"/>
      <c r="O415" s="5"/>
      <c r="P415" s="5"/>
      <c r="Q415" s="5"/>
      <c r="R415" s="5"/>
      <c r="S415" s="5"/>
      <c r="T415" s="5"/>
      <c r="U415" s="5"/>
      <c r="V415" s="5"/>
      <c r="W415" s="5"/>
      <c r="X415" s="5"/>
      <c r="Y415" s="5"/>
      <c r="Z415" s="5"/>
      <c r="AA415" s="5"/>
      <c r="AB415" s="5"/>
      <c r="AC415" s="5"/>
      <c r="AD415" s="5"/>
      <c r="AE415" s="5"/>
      <c r="AF415" s="5"/>
      <c r="AG415" s="5"/>
      <c r="AH415" s="5"/>
      <c r="AI415" s="5"/>
      <c r="AJ415" s="5"/>
      <c r="AK415" s="5"/>
      <c r="AL415" s="5"/>
      <c r="AM415" s="5"/>
      <c r="AN415" s="5"/>
      <c r="AO415" s="5"/>
      <c r="AP415" s="5"/>
      <c r="AQ415" s="5"/>
      <c r="AR415" s="5"/>
      <c r="AS415" s="5"/>
      <c r="AT415" s="5"/>
      <c r="AU415" s="5"/>
      <c r="AV415" s="5"/>
      <c r="AW415" s="5"/>
      <c r="AX415" s="5"/>
      <c r="AY415" s="5"/>
      <c r="AZ415" s="5"/>
      <c r="BA415" s="5"/>
      <c r="BB415" s="5"/>
      <c r="BC415" s="5"/>
      <c r="BD415" s="5"/>
      <c r="BE415" s="5"/>
      <c r="BF415" s="5"/>
      <c r="BG415" s="5"/>
      <c r="BH415" s="5"/>
      <c r="BI415" s="5"/>
      <c r="BJ415" s="5"/>
      <c r="BK415" s="5"/>
      <c r="BL415" s="5"/>
      <c r="BM415" s="5"/>
      <c r="BN415" s="5"/>
      <c r="BO415" s="5"/>
      <c r="BP415" s="5"/>
      <c r="BQ415" s="5"/>
      <c r="BR415" s="5"/>
      <c r="BS415" s="5"/>
      <c r="BT415" s="5"/>
      <c r="BU415" s="5"/>
      <c r="BV415" s="5"/>
      <c r="BW415" s="5"/>
      <c r="BX415" s="5"/>
      <c r="BY415" s="5"/>
      <c r="BZ415" s="5"/>
      <c r="CA415" s="5"/>
      <c r="CB415" s="5"/>
      <c r="CC415" s="5"/>
      <c r="CD415" s="5"/>
      <c r="CE415" s="5"/>
      <c r="CF415" s="5"/>
      <c r="CG415" s="5"/>
      <c r="CH415" s="5"/>
      <c r="CI415" s="5"/>
      <c r="CJ415" s="5"/>
      <c r="CK415" s="5"/>
      <c r="CL415" s="5"/>
      <c r="CM415" s="5"/>
      <c r="CN415" s="5"/>
      <c r="CO415" s="5"/>
      <c r="CP415" s="5"/>
      <c r="CQ415" s="5"/>
      <c r="CR415" s="5"/>
      <c r="CS415" s="5"/>
      <c r="CT415" s="5"/>
      <c r="CU415" s="5"/>
      <c r="CV415" s="5"/>
      <c r="CW415" s="5"/>
      <c r="CX415" s="5"/>
      <c r="CY415" s="5"/>
      <c r="CZ415" s="5"/>
      <c r="DA415" s="5"/>
      <c r="DB415" s="5"/>
      <c r="DC415" s="5"/>
      <c r="DD415" s="5"/>
      <c r="DE415" s="5"/>
      <c r="DF415" s="5"/>
      <c r="DG415" s="5"/>
      <c r="DH415" s="5"/>
      <c r="DI415" s="5"/>
      <c r="DJ415" s="5"/>
      <c r="DK415" s="5"/>
      <c r="DL415" s="5"/>
      <c r="DM415" s="5"/>
      <c r="DN415" s="5"/>
      <c r="DO415" s="5"/>
      <c r="DP415" s="5"/>
      <c r="DQ415" s="5"/>
      <c r="DR415" s="5"/>
      <c r="DS415" s="5"/>
      <c r="DT415" s="5"/>
      <c r="DU415" s="5"/>
      <c r="DV415" s="5"/>
      <c r="DW415" s="5"/>
      <c r="DX415" s="5"/>
      <c r="DY415" s="5"/>
      <c r="DZ415" s="5"/>
      <c r="EA415" s="5"/>
      <c r="EB415" s="5"/>
      <c r="EC415" s="5"/>
      <c r="ED415" s="5"/>
      <c r="EE415" s="5"/>
      <c r="EF415" s="5"/>
      <c r="EG415" s="5"/>
      <c r="EH415" s="5"/>
      <c r="EI415" s="5"/>
      <c r="EJ415" s="5"/>
      <c r="EK415" s="5"/>
      <c r="EL415" s="5"/>
      <c r="EM415" s="5"/>
      <c r="EN415" s="5"/>
      <c r="EO415" s="5"/>
      <c r="EP415" s="5"/>
      <c r="EQ415" s="5"/>
      <c r="ER415" s="5"/>
      <c r="ES415" s="5"/>
      <c r="ET415" s="5"/>
      <c r="EU415" s="5"/>
      <c r="EV415" s="5"/>
      <c r="EW415" s="5"/>
      <c r="EX415" s="5"/>
      <c r="EY415" s="5"/>
      <c r="EZ415" s="5"/>
      <c r="FA415" s="5"/>
      <c r="FB415" s="5"/>
      <c r="FC415" s="5"/>
      <c r="FD415" s="5"/>
      <c r="FE415" s="5"/>
      <c r="FF415" s="5"/>
      <c r="FG415" s="5"/>
      <c r="FH415" s="5"/>
      <c r="FI415" s="5"/>
      <c r="FJ415" s="5"/>
      <c r="FK415" s="5"/>
      <c r="FL415" s="5"/>
      <c r="FM415" s="5"/>
      <c r="FN415" s="5"/>
      <c r="FO415" s="5"/>
      <c r="FP415" s="5"/>
      <c r="FQ415" s="5"/>
      <c r="FR415" s="5"/>
      <c r="FS415" s="5"/>
      <c r="FT415" s="5"/>
      <c r="FU415" s="5"/>
      <c r="FV415" s="5"/>
      <c r="FW415" s="5"/>
      <c r="FX415" s="5"/>
      <c r="FY415" s="5"/>
      <c r="FZ415" s="5"/>
      <c r="GA415" s="5"/>
      <c r="GB415" s="5"/>
      <c r="GC415" s="5"/>
      <c r="GD415" s="5"/>
      <c r="GE415" s="5"/>
      <c r="GF415" s="5"/>
      <c r="GG415" s="5"/>
      <c r="GH415" s="5"/>
      <c r="GI415" s="5"/>
      <c r="GJ415" s="5"/>
      <c r="GK415" s="5"/>
      <c r="GL415" s="5"/>
      <c r="GM415" s="5"/>
      <c r="GN415" s="5"/>
      <c r="GO415" s="5"/>
      <c r="GP415" s="5"/>
      <c r="GQ415" s="5"/>
      <c r="GR415" s="5"/>
      <c r="GS415" s="5"/>
      <c r="GT415" s="5"/>
      <c r="GU415" s="5"/>
      <c r="GV415" s="5"/>
      <c r="GW415" s="5"/>
      <c r="GX415" s="5"/>
      <c r="GY415" s="5"/>
      <c r="GZ415" s="5"/>
      <c r="HA415" s="5"/>
      <c r="HB415" s="5"/>
      <c r="HC415" s="5"/>
      <c r="HD415" s="5"/>
      <c r="HE415" s="5"/>
      <c r="HF415" s="5"/>
      <c r="HG415" s="5"/>
      <c r="HH415" s="5"/>
      <c r="HI415" s="5"/>
      <c r="HJ415" s="5"/>
      <c r="HK415" s="5"/>
      <c r="HL415" s="5"/>
      <c r="HM415" s="5"/>
      <c r="HN415" s="5"/>
      <c r="HO415" s="5"/>
      <c r="HP415" s="5"/>
      <c r="HQ415" s="5"/>
      <c r="HR415" s="5"/>
      <c r="HS415" s="5"/>
      <c r="HT415" s="5"/>
      <c r="HU415" s="5"/>
      <c r="HV415" s="5"/>
      <c r="HW415" s="5"/>
      <c r="HX415" s="5"/>
      <c r="HY415" s="5"/>
      <c r="HZ415" s="5"/>
      <c r="IA415" s="5"/>
      <c r="IB415" s="5"/>
      <c r="IC415" s="5"/>
      <c r="ID415" s="5"/>
      <c r="IE415" s="5"/>
      <c r="IF415" s="5"/>
      <c r="IG415" s="5"/>
      <c r="IH415" s="5"/>
      <c r="II415" s="5"/>
      <c r="IJ415" s="5"/>
      <c r="IK415" s="5"/>
      <c r="IL415" s="5"/>
      <c r="IM415" s="5"/>
      <c r="IN415" s="5"/>
      <c r="IO415" s="5"/>
      <c r="IP415" s="5"/>
      <c r="IQ415" s="5"/>
      <c r="IR415" s="5"/>
      <c r="IS415" s="5"/>
      <c r="IT415" s="5"/>
      <c r="IU415" s="5"/>
    </row>
    <row r="416" spans="1:7" ht="122.25" customHeight="1">
      <c r="A416" s="20" t="s">
        <v>687</v>
      </c>
      <c r="B416" s="1" t="s">
        <v>688</v>
      </c>
      <c r="C416" s="1"/>
      <c r="D416" s="1"/>
      <c r="E416" s="8">
        <f t="shared" si="12"/>
        <v>1276</v>
      </c>
      <c r="F416" s="8">
        <f>F417+F418</f>
        <v>0</v>
      </c>
      <c r="G416" s="8">
        <f>G417+G418</f>
        <v>1276</v>
      </c>
    </row>
    <row r="417" spans="1:7" ht="57" customHeight="1">
      <c r="A417" s="1" t="s">
        <v>25</v>
      </c>
      <c r="B417" s="1" t="s">
        <v>688</v>
      </c>
      <c r="C417" s="1" t="s">
        <v>17</v>
      </c>
      <c r="D417" s="1" t="s">
        <v>11</v>
      </c>
      <c r="E417" s="8">
        <f t="shared" si="12"/>
        <v>17</v>
      </c>
      <c r="F417" s="8">
        <v>0</v>
      </c>
      <c r="G417" s="8">
        <v>17</v>
      </c>
    </row>
    <row r="418" spans="1:255" ht="38.25" customHeight="1">
      <c r="A418" s="20" t="s">
        <v>38</v>
      </c>
      <c r="B418" s="1" t="s">
        <v>688</v>
      </c>
      <c r="C418" s="1" t="s">
        <v>20</v>
      </c>
      <c r="D418" s="1" t="s">
        <v>11</v>
      </c>
      <c r="E418" s="8">
        <f t="shared" si="12"/>
        <v>1259</v>
      </c>
      <c r="F418" s="8">
        <v>0</v>
      </c>
      <c r="G418" s="8">
        <v>1259</v>
      </c>
      <c r="H418" s="5"/>
      <c r="I418" s="5"/>
      <c r="J418" s="5"/>
      <c r="K418" s="5"/>
      <c r="L418" s="5"/>
      <c r="M418" s="5"/>
      <c r="N418" s="5"/>
      <c r="O418" s="5"/>
      <c r="P418" s="5"/>
      <c r="Q418" s="5"/>
      <c r="R418" s="5"/>
      <c r="S418" s="5"/>
      <c r="T418" s="5"/>
      <c r="U418" s="5"/>
      <c r="V418" s="5"/>
      <c r="W418" s="5"/>
      <c r="X418" s="5"/>
      <c r="Y418" s="5"/>
      <c r="Z418" s="5"/>
      <c r="AA418" s="5"/>
      <c r="AB418" s="5"/>
      <c r="AC418" s="5"/>
      <c r="AD418" s="5"/>
      <c r="AE418" s="5"/>
      <c r="AF418" s="5"/>
      <c r="AG418" s="5"/>
      <c r="AH418" s="5"/>
      <c r="AI418" s="5"/>
      <c r="AJ418" s="5"/>
      <c r="AK418" s="5"/>
      <c r="AL418" s="5"/>
      <c r="AM418" s="5"/>
      <c r="AN418" s="5"/>
      <c r="AO418" s="5"/>
      <c r="AP418" s="5"/>
      <c r="AQ418" s="5"/>
      <c r="AR418" s="5"/>
      <c r="AS418" s="5"/>
      <c r="AT418" s="5"/>
      <c r="AU418" s="5"/>
      <c r="AV418" s="5"/>
      <c r="AW418" s="5"/>
      <c r="AX418" s="5"/>
      <c r="AY418" s="5"/>
      <c r="AZ418" s="5"/>
      <c r="BA418" s="5"/>
      <c r="BB418" s="5"/>
      <c r="BC418" s="5"/>
      <c r="BD418" s="5"/>
      <c r="BE418" s="5"/>
      <c r="BF418" s="5"/>
      <c r="BG418" s="5"/>
      <c r="BH418" s="5"/>
      <c r="BI418" s="5"/>
      <c r="BJ418" s="5"/>
      <c r="BK418" s="5"/>
      <c r="BL418" s="5"/>
      <c r="BM418" s="5"/>
      <c r="BN418" s="5"/>
      <c r="BO418" s="5"/>
      <c r="BP418" s="5"/>
      <c r="BQ418" s="5"/>
      <c r="BR418" s="5"/>
      <c r="BS418" s="5"/>
      <c r="BT418" s="5"/>
      <c r="BU418" s="5"/>
      <c r="BV418" s="5"/>
      <c r="BW418" s="5"/>
      <c r="BX418" s="5"/>
      <c r="BY418" s="5"/>
      <c r="BZ418" s="5"/>
      <c r="CA418" s="5"/>
      <c r="CB418" s="5"/>
      <c r="CC418" s="5"/>
      <c r="CD418" s="5"/>
      <c r="CE418" s="5"/>
      <c r="CF418" s="5"/>
      <c r="CG418" s="5"/>
      <c r="CH418" s="5"/>
      <c r="CI418" s="5"/>
      <c r="CJ418" s="5"/>
      <c r="CK418" s="5"/>
      <c r="CL418" s="5"/>
      <c r="CM418" s="5"/>
      <c r="CN418" s="5"/>
      <c r="CO418" s="5"/>
      <c r="CP418" s="5"/>
      <c r="CQ418" s="5"/>
      <c r="CR418" s="5"/>
      <c r="CS418" s="5"/>
      <c r="CT418" s="5"/>
      <c r="CU418" s="5"/>
      <c r="CV418" s="5"/>
      <c r="CW418" s="5"/>
      <c r="CX418" s="5"/>
      <c r="CY418" s="5"/>
      <c r="CZ418" s="5"/>
      <c r="DA418" s="5"/>
      <c r="DB418" s="5"/>
      <c r="DC418" s="5"/>
      <c r="DD418" s="5"/>
      <c r="DE418" s="5"/>
      <c r="DF418" s="5"/>
      <c r="DG418" s="5"/>
      <c r="DH418" s="5"/>
      <c r="DI418" s="5"/>
      <c r="DJ418" s="5"/>
      <c r="DK418" s="5"/>
      <c r="DL418" s="5"/>
      <c r="DM418" s="5"/>
      <c r="DN418" s="5"/>
      <c r="DO418" s="5"/>
      <c r="DP418" s="5"/>
      <c r="DQ418" s="5"/>
      <c r="DR418" s="5"/>
      <c r="DS418" s="5"/>
      <c r="DT418" s="5"/>
      <c r="DU418" s="5"/>
      <c r="DV418" s="5"/>
      <c r="DW418" s="5"/>
      <c r="DX418" s="5"/>
      <c r="DY418" s="5"/>
      <c r="DZ418" s="5"/>
      <c r="EA418" s="5"/>
      <c r="EB418" s="5"/>
      <c r="EC418" s="5"/>
      <c r="ED418" s="5"/>
      <c r="EE418" s="5"/>
      <c r="EF418" s="5"/>
      <c r="EG418" s="5"/>
      <c r="EH418" s="5"/>
      <c r="EI418" s="5"/>
      <c r="EJ418" s="5"/>
      <c r="EK418" s="5"/>
      <c r="EL418" s="5"/>
      <c r="EM418" s="5"/>
      <c r="EN418" s="5"/>
      <c r="EO418" s="5"/>
      <c r="EP418" s="5"/>
      <c r="EQ418" s="5"/>
      <c r="ER418" s="5"/>
      <c r="ES418" s="5"/>
      <c r="ET418" s="5"/>
      <c r="EU418" s="5"/>
      <c r="EV418" s="5"/>
      <c r="EW418" s="5"/>
      <c r="EX418" s="5"/>
      <c r="EY418" s="5"/>
      <c r="EZ418" s="5"/>
      <c r="FA418" s="5"/>
      <c r="FB418" s="5"/>
      <c r="FC418" s="5"/>
      <c r="FD418" s="5"/>
      <c r="FE418" s="5"/>
      <c r="FF418" s="5"/>
      <c r="FG418" s="5"/>
      <c r="FH418" s="5"/>
      <c r="FI418" s="5"/>
      <c r="FJ418" s="5"/>
      <c r="FK418" s="5"/>
      <c r="FL418" s="5"/>
      <c r="FM418" s="5"/>
      <c r="FN418" s="5"/>
      <c r="FO418" s="5"/>
      <c r="FP418" s="5"/>
      <c r="FQ418" s="5"/>
      <c r="FR418" s="5"/>
      <c r="FS418" s="5"/>
      <c r="FT418" s="5"/>
      <c r="FU418" s="5"/>
      <c r="FV418" s="5"/>
      <c r="FW418" s="5"/>
      <c r="FX418" s="5"/>
      <c r="FY418" s="5"/>
      <c r="FZ418" s="5"/>
      <c r="GA418" s="5"/>
      <c r="GB418" s="5"/>
      <c r="GC418" s="5"/>
      <c r="GD418" s="5"/>
      <c r="GE418" s="5"/>
      <c r="GF418" s="5"/>
      <c r="GG418" s="5"/>
      <c r="GH418" s="5"/>
      <c r="GI418" s="5"/>
      <c r="GJ418" s="5"/>
      <c r="GK418" s="5"/>
      <c r="GL418" s="5"/>
      <c r="GM418" s="5"/>
      <c r="GN418" s="5"/>
      <c r="GO418" s="5"/>
      <c r="GP418" s="5"/>
      <c r="GQ418" s="5"/>
      <c r="GR418" s="5"/>
      <c r="GS418" s="5"/>
      <c r="GT418" s="5"/>
      <c r="GU418" s="5"/>
      <c r="GV418" s="5"/>
      <c r="GW418" s="5"/>
      <c r="GX418" s="5"/>
      <c r="GY418" s="5"/>
      <c r="GZ418" s="5"/>
      <c r="HA418" s="5"/>
      <c r="HB418" s="5"/>
      <c r="HC418" s="5"/>
      <c r="HD418" s="5"/>
      <c r="HE418" s="5"/>
      <c r="HF418" s="5"/>
      <c r="HG418" s="5"/>
      <c r="HH418" s="5"/>
      <c r="HI418" s="5"/>
      <c r="HJ418" s="5"/>
      <c r="HK418" s="5"/>
      <c r="HL418" s="5"/>
      <c r="HM418" s="5"/>
      <c r="HN418" s="5"/>
      <c r="HO418" s="5"/>
      <c r="HP418" s="5"/>
      <c r="HQ418" s="5"/>
      <c r="HR418" s="5"/>
      <c r="HS418" s="5"/>
      <c r="HT418" s="5"/>
      <c r="HU418" s="5"/>
      <c r="HV418" s="5"/>
      <c r="HW418" s="5"/>
      <c r="HX418" s="5"/>
      <c r="HY418" s="5"/>
      <c r="HZ418" s="5"/>
      <c r="IA418" s="5"/>
      <c r="IB418" s="5"/>
      <c r="IC418" s="5"/>
      <c r="ID418" s="5"/>
      <c r="IE418" s="5"/>
      <c r="IF418" s="5"/>
      <c r="IG418" s="5"/>
      <c r="IH418" s="5"/>
      <c r="II418" s="5"/>
      <c r="IJ418" s="5"/>
      <c r="IK418" s="5"/>
      <c r="IL418" s="5"/>
      <c r="IM418" s="5"/>
      <c r="IN418" s="5"/>
      <c r="IO418" s="5"/>
      <c r="IP418" s="5"/>
      <c r="IQ418" s="5"/>
      <c r="IR418" s="5"/>
      <c r="IS418" s="5"/>
      <c r="IT418" s="5"/>
      <c r="IU418" s="5"/>
    </row>
    <row r="419" spans="1:255" ht="147.75" customHeight="1">
      <c r="A419" s="25" t="s">
        <v>689</v>
      </c>
      <c r="B419" s="3" t="s">
        <v>690</v>
      </c>
      <c r="C419" s="1"/>
      <c r="D419" s="1"/>
      <c r="E419" s="4">
        <f t="shared" si="12"/>
        <v>6513</v>
      </c>
      <c r="F419" s="4">
        <f>F420</f>
        <v>0</v>
      </c>
      <c r="G419" s="4">
        <f>G420</f>
        <v>6513</v>
      </c>
      <c r="H419" s="5"/>
      <c r="I419" s="5"/>
      <c r="J419" s="5"/>
      <c r="K419" s="5"/>
      <c r="L419" s="5"/>
      <c r="M419" s="5"/>
      <c r="N419" s="5"/>
      <c r="O419" s="5"/>
      <c r="P419" s="5"/>
      <c r="Q419" s="5"/>
      <c r="R419" s="5"/>
      <c r="S419" s="5"/>
      <c r="T419" s="5"/>
      <c r="U419" s="5"/>
      <c r="V419" s="5"/>
      <c r="W419" s="5"/>
      <c r="X419" s="5"/>
      <c r="Y419" s="5"/>
      <c r="Z419" s="5"/>
      <c r="AA419" s="5"/>
      <c r="AB419" s="5"/>
      <c r="AC419" s="5"/>
      <c r="AD419" s="5"/>
      <c r="AE419" s="5"/>
      <c r="AF419" s="5"/>
      <c r="AG419" s="5"/>
      <c r="AH419" s="5"/>
      <c r="AI419" s="5"/>
      <c r="AJ419" s="5"/>
      <c r="AK419" s="5"/>
      <c r="AL419" s="5"/>
      <c r="AM419" s="5"/>
      <c r="AN419" s="5"/>
      <c r="AO419" s="5"/>
      <c r="AP419" s="5"/>
      <c r="AQ419" s="5"/>
      <c r="AR419" s="5"/>
      <c r="AS419" s="5"/>
      <c r="AT419" s="5"/>
      <c r="AU419" s="5"/>
      <c r="AV419" s="5"/>
      <c r="AW419" s="5"/>
      <c r="AX419" s="5"/>
      <c r="AY419" s="5"/>
      <c r="AZ419" s="5"/>
      <c r="BA419" s="5"/>
      <c r="BB419" s="5"/>
      <c r="BC419" s="5"/>
      <c r="BD419" s="5"/>
      <c r="BE419" s="5"/>
      <c r="BF419" s="5"/>
      <c r="BG419" s="5"/>
      <c r="BH419" s="5"/>
      <c r="BI419" s="5"/>
      <c r="BJ419" s="5"/>
      <c r="BK419" s="5"/>
      <c r="BL419" s="5"/>
      <c r="BM419" s="5"/>
      <c r="BN419" s="5"/>
      <c r="BO419" s="5"/>
      <c r="BP419" s="5"/>
      <c r="BQ419" s="5"/>
      <c r="BR419" s="5"/>
      <c r="BS419" s="5"/>
      <c r="BT419" s="5"/>
      <c r="BU419" s="5"/>
      <c r="BV419" s="5"/>
      <c r="BW419" s="5"/>
      <c r="BX419" s="5"/>
      <c r="BY419" s="5"/>
      <c r="BZ419" s="5"/>
      <c r="CA419" s="5"/>
      <c r="CB419" s="5"/>
      <c r="CC419" s="5"/>
      <c r="CD419" s="5"/>
      <c r="CE419" s="5"/>
      <c r="CF419" s="5"/>
      <c r="CG419" s="5"/>
      <c r="CH419" s="5"/>
      <c r="CI419" s="5"/>
      <c r="CJ419" s="5"/>
      <c r="CK419" s="5"/>
      <c r="CL419" s="5"/>
      <c r="CM419" s="5"/>
      <c r="CN419" s="5"/>
      <c r="CO419" s="5"/>
      <c r="CP419" s="5"/>
      <c r="CQ419" s="5"/>
      <c r="CR419" s="5"/>
      <c r="CS419" s="5"/>
      <c r="CT419" s="5"/>
      <c r="CU419" s="5"/>
      <c r="CV419" s="5"/>
      <c r="CW419" s="5"/>
      <c r="CX419" s="5"/>
      <c r="CY419" s="5"/>
      <c r="CZ419" s="5"/>
      <c r="DA419" s="5"/>
      <c r="DB419" s="5"/>
      <c r="DC419" s="5"/>
      <c r="DD419" s="5"/>
      <c r="DE419" s="5"/>
      <c r="DF419" s="5"/>
      <c r="DG419" s="5"/>
      <c r="DH419" s="5"/>
      <c r="DI419" s="5"/>
      <c r="DJ419" s="5"/>
      <c r="DK419" s="5"/>
      <c r="DL419" s="5"/>
      <c r="DM419" s="5"/>
      <c r="DN419" s="5"/>
      <c r="DO419" s="5"/>
      <c r="DP419" s="5"/>
      <c r="DQ419" s="5"/>
      <c r="DR419" s="5"/>
      <c r="DS419" s="5"/>
      <c r="DT419" s="5"/>
      <c r="DU419" s="5"/>
      <c r="DV419" s="5"/>
      <c r="DW419" s="5"/>
      <c r="DX419" s="5"/>
      <c r="DY419" s="5"/>
      <c r="DZ419" s="5"/>
      <c r="EA419" s="5"/>
      <c r="EB419" s="5"/>
      <c r="EC419" s="5"/>
      <c r="ED419" s="5"/>
      <c r="EE419" s="5"/>
      <c r="EF419" s="5"/>
      <c r="EG419" s="5"/>
      <c r="EH419" s="5"/>
      <c r="EI419" s="5"/>
      <c r="EJ419" s="5"/>
      <c r="EK419" s="5"/>
      <c r="EL419" s="5"/>
      <c r="EM419" s="5"/>
      <c r="EN419" s="5"/>
      <c r="EO419" s="5"/>
      <c r="EP419" s="5"/>
      <c r="EQ419" s="5"/>
      <c r="ER419" s="5"/>
      <c r="ES419" s="5"/>
      <c r="ET419" s="5"/>
      <c r="EU419" s="5"/>
      <c r="EV419" s="5"/>
      <c r="EW419" s="5"/>
      <c r="EX419" s="5"/>
      <c r="EY419" s="5"/>
      <c r="EZ419" s="5"/>
      <c r="FA419" s="5"/>
      <c r="FB419" s="5"/>
      <c r="FC419" s="5"/>
      <c r="FD419" s="5"/>
      <c r="FE419" s="5"/>
      <c r="FF419" s="5"/>
      <c r="FG419" s="5"/>
      <c r="FH419" s="5"/>
      <c r="FI419" s="5"/>
      <c r="FJ419" s="5"/>
      <c r="FK419" s="5"/>
      <c r="FL419" s="5"/>
      <c r="FM419" s="5"/>
      <c r="FN419" s="5"/>
      <c r="FO419" s="5"/>
      <c r="FP419" s="5"/>
      <c r="FQ419" s="5"/>
      <c r="FR419" s="5"/>
      <c r="FS419" s="5"/>
      <c r="FT419" s="5"/>
      <c r="FU419" s="5"/>
      <c r="FV419" s="5"/>
      <c r="FW419" s="5"/>
      <c r="FX419" s="5"/>
      <c r="FY419" s="5"/>
      <c r="FZ419" s="5"/>
      <c r="GA419" s="5"/>
      <c r="GB419" s="5"/>
      <c r="GC419" s="5"/>
      <c r="GD419" s="5"/>
      <c r="GE419" s="5"/>
      <c r="GF419" s="5"/>
      <c r="GG419" s="5"/>
      <c r="GH419" s="5"/>
      <c r="GI419" s="5"/>
      <c r="GJ419" s="5"/>
      <c r="GK419" s="5"/>
      <c r="GL419" s="5"/>
      <c r="GM419" s="5"/>
      <c r="GN419" s="5"/>
      <c r="GO419" s="5"/>
      <c r="GP419" s="5"/>
      <c r="GQ419" s="5"/>
      <c r="GR419" s="5"/>
      <c r="GS419" s="5"/>
      <c r="GT419" s="5"/>
      <c r="GU419" s="5"/>
      <c r="GV419" s="5"/>
      <c r="GW419" s="5"/>
      <c r="GX419" s="5"/>
      <c r="GY419" s="5"/>
      <c r="GZ419" s="5"/>
      <c r="HA419" s="5"/>
      <c r="HB419" s="5"/>
      <c r="HC419" s="5"/>
      <c r="HD419" s="5"/>
      <c r="HE419" s="5"/>
      <c r="HF419" s="5"/>
      <c r="HG419" s="5"/>
      <c r="HH419" s="5"/>
      <c r="HI419" s="5"/>
      <c r="HJ419" s="5"/>
      <c r="HK419" s="5"/>
      <c r="HL419" s="5"/>
      <c r="HM419" s="5"/>
      <c r="HN419" s="5"/>
      <c r="HO419" s="5"/>
      <c r="HP419" s="5"/>
      <c r="HQ419" s="5"/>
      <c r="HR419" s="5"/>
      <c r="HS419" s="5"/>
      <c r="HT419" s="5"/>
      <c r="HU419" s="5"/>
      <c r="HV419" s="5"/>
      <c r="HW419" s="5"/>
      <c r="HX419" s="5"/>
      <c r="HY419" s="5"/>
      <c r="HZ419" s="5"/>
      <c r="IA419" s="5"/>
      <c r="IB419" s="5"/>
      <c r="IC419" s="5"/>
      <c r="ID419" s="5"/>
      <c r="IE419" s="5"/>
      <c r="IF419" s="5"/>
      <c r="IG419" s="5"/>
      <c r="IH419" s="5"/>
      <c r="II419" s="5"/>
      <c r="IJ419" s="5"/>
      <c r="IK419" s="5"/>
      <c r="IL419" s="5"/>
      <c r="IM419" s="5"/>
      <c r="IN419" s="5"/>
      <c r="IO419" s="5"/>
      <c r="IP419" s="5"/>
      <c r="IQ419" s="5"/>
      <c r="IR419" s="5"/>
      <c r="IS419" s="5"/>
      <c r="IT419" s="5"/>
      <c r="IU419" s="5"/>
    </row>
    <row r="420" spans="1:255" ht="236.25" customHeight="1">
      <c r="A420" s="20" t="s">
        <v>691</v>
      </c>
      <c r="B420" s="1" t="s">
        <v>692</v>
      </c>
      <c r="C420" s="1"/>
      <c r="D420" s="1"/>
      <c r="E420" s="8">
        <f t="shared" si="12"/>
        <v>6513</v>
      </c>
      <c r="F420" s="8">
        <f>F421</f>
        <v>0</v>
      </c>
      <c r="G420" s="8">
        <f>G421</f>
        <v>6513</v>
      </c>
      <c r="H420" s="5"/>
      <c r="I420" s="5"/>
      <c r="J420" s="5"/>
      <c r="K420" s="5"/>
      <c r="L420" s="5"/>
      <c r="M420" s="5"/>
      <c r="N420" s="5"/>
      <c r="O420" s="5"/>
      <c r="P420" s="5"/>
      <c r="Q420" s="5"/>
      <c r="R420" s="5"/>
      <c r="S420" s="5"/>
      <c r="T420" s="5"/>
      <c r="U420" s="5"/>
      <c r="V420" s="5"/>
      <c r="W420" s="5"/>
      <c r="X420" s="5"/>
      <c r="Y420" s="5"/>
      <c r="Z420" s="5"/>
      <c r="AA420" s="5"/>
      <c r="AB420" s="5"/>
      <c r="AC420" s="5"/>
      <c r="AD420" s="5"/>
      <c r="AE420" s="5"/>
      <c r="AF420" s="5"/>
      <c r="AG420" s="5"/>
      <c r="AH420" s="5"/>
      <c r="AI420" s="5"/>
      <c r="AJ420" s="5"/>
      <c r="AK420" s="5"/>
      <c r="AL420" s="5"/>
      <c r="AM420" s="5"/>
      <c r="AN420" s="5"/>
      <c r="AO420" s="5"/>
      <c r="AP420" s="5"/>
      <c r="AQ420" s="5"/>
      <c r="AR420" s="5"/>
      <c r="AS420" s="5"/>
      <c r="AT420" s="5"/>
      <c r="AU420" s="5"/>
      <c r="AV420" s="5"/>
      <c r="AW420" s="5"/>
      <c r="AX420" s="5"/>
      <c r="AY420" s="5"/>
      <c r="AZ420" s="5"/>
      <c r="BA420" s="5"/>
      <c r="BB420" s="5"/>
      <c r="BC420" s="5"/>
      <c r="BD420" s="5"/>
      <c r="BE420" s="5"/>
      <c r="BF420" s="5"/>
      <c r="BG420" s="5"/>
      <c r="BH420" s="5"/>
      <c r="BI420" s="5"/>
      <c r="BJ420" s="5"/>
      <c r="BK420" s="5"/>
      <c r="BL420" s="5"/>
      <c r="BM420" s="5"/>
      <c r="BN420" s="5"/>
      <c r="BO420" s="5"/>
      <c r="BP420" s="5"/>
      <c r="BQ420" s="5"/>
      <c r="BR420" s="5"/>
      <c r="BS420" s="5"/>
      <c r="BT420" s="5"/>
      <c r="BU420" s="5"/>
      <c r="BV420" s="5"/>
      <c r="BW420" s="5"/>
      <c r="BX420" s="5"/>
      <c r="BY420" s="5"/>
      <c r="BZ420" s="5"/>
      <c r="CA420" s="5"/>
      <c r="CB420" s="5"/>
      <c r="CC420" s="5"/>
      <c r="CD420" s="5"/>
      <c r="CE420" s="5"/>
      <c r="CF420" s="5"/>
      <c r="CG420" s="5"/>
      <c r="CH420" s="5"/>
      <c r="CI420" s="5"/>
      <c r="CJ420" s="5"/>
      <c r="CK420" s="5"/>
      <c r="CL420" s="5"/>
      <c r="CM420" s="5"/>
      <c r="CN420" s="5"/>
      <c r="CO420" s="5"/>
      <c r="CP420" s="5"/>
      <c r="CQ420" s="5"/>
      <c r="CR420" s="5"/>
      <c r="CS420" s="5"/>
      <c r="CT420" s="5"/>
      <c r="CU420" s="5"/>
      <c r="CV420" s="5"/>
      <c r="CW420" s="5"/>
      <c r="CX420" s="5"/>
      <c r="CY420" s="5"/>
      <c r="CZ420" s="5"/>
      <c r="DA420" s="5"/>
      <c r="DB420" s="5"/>
      <c r="DC420" s="5"/>
      <c r="DD420" s="5"/>
      <c r="DE420" s="5"/>
      <c r="DF420" s="5"/>
      <c r="DG420" s="5"/>
      <c r="DH420" s="5"/>
      <c r="DI420" s="5"/>
      <c r="DJ420" s="5"/>
      <c r="DK420" s="5"/>
      <c r="DL420" s="5"/>
      <c r="DM420" s="5"/>
      <c r="DN420" s="5"/>
      <c r="DO420" s="5"/>
      <c r="DP420" s="5"/>
      <c r="DQ420" s="5"/>
      <c r="DR420" s="5"/>
      <c r="DS420" s="5"/>
      <c r="DT420" s="5"/>
      <c r="DU420" s="5"/>
      <c r="DV420" s="5"/>
      <c r="DW420" s="5"/>
      <c r="DX420" s="5"/>
      <c r="DY420" s="5"/>
      <c r="DZ420" s="5"/>
      <c r="EA420" s="5"/>
      <c r="EB420" s="5"/>
      <c r="EC420" s="5"/>
      <c r="ED420" s="5"/>
      <c r="EE420" s="5"/>
      <c r="EF420" s="5"/>
      <c r="EG420" s="5"/>
      <c r="EH420" s="5"/>
      <c r="EI420" s="5"/>
      <c r="EJ420" s="5"/>
      <c r="EK420" s="5"/>
      <c r="EL420" s="5"/>
      <c r="EM420" s="5"/>
      <c r="EN420" s="5"/>
      <c r="EO420" s="5"/>
      <c r="EP420" s="5"/>
      <c r="EQ420" s="5"/>
      <c r="ER420" s="5"/>
      <c r="ES420" s="5"/>
      <c r="ET420" s="5"/>
      <c r="EU420" s="5"/>
      <c r="EV420" s="5"/>
      <c r="EW420" s="5"/>
      <c r="EX420" s="5"/>
      <c r="EY420" s="5"/>
      <c r="EZ420" s="5"/>
      <c r="FA420" s="5"/>
      <c r="FB420" s="5"/>
      <c r="FC420" s="5"/>
      <c r="FD420" s="5"/>
      <c r="FE420" s="5"/>
      <c r="FF420" s="5"/>
      <c r="FG420" s="5"/>
      <c r="FH420" s="5"/>
      <c r="FI420" s="5"/>
      <c r="FJ420" s="5"/>
      <c r="FK420" s="5"/>
      <c r="FL420" s="5"/>
      <c r="FM420" s="5"/>
      <c r="FN420" s="5"/>
      <c r="FO420" s="5"/>
      <c r="FP420" s="5"/>
      <c r="FQ420" s="5"/>
      <c r="FR420" s="5"/>
      <c r="FS420" s="5"/>
      <c r="FT420" s="5"/>
      <c r="FU420" s="5"/>
      <c r="FV420" s="5"/>
      <c r="FW420" s="5"/>
      <c r="FX420" s="5"/>
      <c r="FY420" s="5"/>
      <c r="FZ420" s="5"/>
      <c r="GA420" s="5"/>
      <c r="GB420" s="5"/>
      <c r="GC420" s="5"/>
      <c r="GD420" s="5"/>
      <c r="GE420" s="5"/>
      <c r="GF420" s="5"/>
      <c r="GG420" s="5"/>
      <c r="GH420" s="5"/>
      <c r="GI420" s="5"/>
      <c r="GJ420" s="5"/>
      <c r="GK420" s="5"/>
      <c r="GL420" s="5"/>
      <c r="GM420" s="5"/>
      <c r="GN420" s="5"/>
      <c r="GO420" s="5"/>
      <c r="GP420" s="5"/>
      <c r="GQ420" s="5"/>
      <c r="GR420" s="5"/>
      <c r="GS420" s="5"/>
      <c r="GT420" s="5"/>
      <c r="GU420" s="5"/>
      <c r="GV420" s="5"/>
      <c r="GW420" s="5"/>
      <c r="GX420" s="5"/>
      <c r="GY420" s="5"/>
      <c r="GZ420" s="5"/>
      <c r="HA420" s="5"/>
      <c r="HB420" s="5"/>
      <c r="HC420" s="5"/>
      <c r="HD420" s="5"/>
      <c r="HE420" s="5"/>
      <c r="HF420" s="5"/>
      <c r="HG420" s="5"/>
      <c r="HH420" s="5"/>
      <c r="HI420" s="5"/>
      <c r="HJ420" s="5"/>
      <c r="HK420" s="5"/>
      <c r="HL420" s="5"/>
      <c r="HM420" s="5"/>
      <c r="HN420" s="5"/>
      <c r="HO420" s="5"/>
      <c r="HP420" s="5"/>
      <c r="HQ420" s="5"/>
      <c r="HR420" s="5"/>
      <c r="HS420" s="5"/>
      <c r="HT420" s="5"/>
      <c r="HU420" s="5"/>
      <c r="HV420" s="5"/>
      <c r="HW420" s="5"/>
      <c r="HX420" s="5"/>
      <c r="HY420" s="5"/>
      <c r="HZ420" s="5"/>
      <c r="IA420" s="5"/>
      <c r="IB420" s="5"/>
      <c r="IC420" s="5"/>
      <c r="ID420" s="5"/>
      <c r="IE420" s="5"/>
      <c r="IF420" s="5"/>
      <c r="IG420" s="5"/>
      <c r="IH420" s="5"/>
      <c r="II420" s="5"/>
      <c r="IJ420" s="5"/>
      <c r="IK420" s="5"/>
      <c r="IL420" s="5"/>
      <c r="IM420" s="5"/>
      <c r="IN420" s="5"/>
      <c r="IO420" s="5"/>
      <c r="IP420" s="5"/>
      <c r="IQ420" s="5"/>
      <c r="IR420" s="5"/>
      <c r="IS420" s="5"/>
      <c r="IT420" s="5"/>
      <c r="IU420" s="5"/>
    </row>
    <row r="421" spans="1:255" ht="45" customHeight="1">
      <c r="A421" s="20" t="s">
        <v>38</v>
      </c>
      <c r="B421" s="1" t="s">
        <v>692</v>
      </c>
      <c r="C421" s="1" t="s">
        <v>20</v>
      </c>
      <c r="D421" s="1" t="s">
        <v>11</v>
      </c>
      <c r="E421" s="8">
        <f t="shared" si="12"/>
        <v>6513</v>
      </c>
      <c r="F421" s="8">
        <v>0</v>
      </c>
      <c r="G421" s="8">
        <v>6513</v>
      </c>
      <c r="H421" s="5"/>
      <c r="I421" s="5"/>
      <c r="J421" s="5"/>
      <c r="K421" s="5"/>
      <c r="L421" s="5"/>
      <c r="M421" s="5"/>
      <c r="N421" s="5"/>
      <c r="O421" s="5"/>
      <c r="P421" s="5"/>
      <c r="Q421" s="5"/>
      <c r="R421" s="5"/>
      <c r="S421" s="5"/>
      <c r="T421" s="5"/>
      <c r="U421" s="5"/>
      <c r="V421" s="5"/>
      <c r="W421" s="5"/>
      <c r="X421" s="5"/>
      <c r="Y421" s="5"/>
      <c r="Z421" s="5"/>
      <c r="AA421" s="5"/>
      <c r="AB421" s="5"/>
      <c r="AC421" s="5"/>
      <c r="AD421" s="5"/>
      <c r="AE421" s="5"/>
      <c r="AF421" s="5"/>
      <c r="AG421" s="5"/>
      <c r="AH421" s="5"/>
      <c r="AI421" s="5"/>
      <c r="AJ421" s="5"/>
      <c r="AK421" s="5"/>
      <c r="AL421" s="5"/>
      <c r="AM421" s="5"/>
      <c r="AN421" s="5"/>
      <c r="AO421" s="5"/>
      <c r="AP421" s="5"/>
      <c r="AQ421" s="5"/>
      <c r="AR421" s="5"/>
      <c r="AS421" s="5"/>
      <c r="AT421" s="5"/>
      <c r="AU421" s="5"/>
      <c r="AV421" s="5"/>
      <c r="AW421" s="5"/>
      <c r="AX421" s="5"/>
      <c r="AY421" s="5"/>
      <c r="AZ421" s="5"/>
      <c r="BA421" s="5"/>
      <c r="BB421" s="5"/>
      <c r="BC421" s="5"/>
      <c r="BD421" s="5"/>
      <c r="BE421" s="5"/>
      <c r="BF421" s="5"/>
      <c r="BG421" s="5"/>
      <c r="BH421" s="5"/>
      <c r="BI421" s="5"/>
      <c r="BJ421" s="5"/>
      <c r="BK421" s="5"/>
      <c r="BL421" s="5"/>
      <c r="BM421" s="5"/>
      <c r="BN421" s="5"/>
      <c r="BO421" s="5"/>
      <c r="BP421" s="5"/>
      <c r="BQ421" s="5"/>
      <c r="BR421" s="5"/>
      <c r="BS421" s="5"/>
      <c r="BT421" s="5"/>
      <c r="BU421" s="5"/>
      <c r="BV421" s="5"/>
      <c r="BW421" s="5"/>
      <c r="BX421" s="5"/>
      <c r="BY421" s="5"/>
      <c r="BZ421" s="5"/>
      <c r="CA421" s="5"/>
      <c r="CB421" s="5"/>
      <c r="CC421" s="5"/>
      <c r="CD421" s="5"/>
      <c r="CE421" s="5"/>
      <c r="CF421" s="5"/>
      <c r="CG421" s="5"/>
      <c r="CH421" s="5"/>
      <c r="CI421" s="5"/>
      <c r="CJ421" s="5"/>
      <c r="CK421" s="5"/>
      <c r="CL421" s="5"/>
      <c r="CM421" s="5"/>
      <c r="CN421" s="5"/>
      <c r="CO421" s="5"/>
      <c r="CP421" s="5"/>
      <c r="CQ421" s="5"/>
      <c r="CR421" s="5"/>
      <c r="CS421" s="5"/>
      <c r="CT421" s="5"/>
      <c r="CU421" s="5"/>
      <c r="CV421" s="5"/>
      <c r="CW421" s="5"/>
      <c r="CX421" s="5"/>
      <c r="CY421" s="5"/>
      <c r="CZ421" s="5"/>
      <c r="DA421" s="5"/>
      <c r="DB421" s="5"/>
      <c r="DC421" s="5"/>
      <c r="DD421" s="5"/>
      <c r="DE421" s="5"/>
      <c r="DF421" s="5"/>
      <c r="DG421" s="5"/>
      <c r="DH421" s="5"/>
      <c r="DI421" s="5"/>
      <c r="DJ421" s="5"/>
      <c r="DK421" s="5"/>
      <c r="DL421" s="5"/>
      <c r="DM421" s="5"/>
      <c r="DN421" s="5"/>
      <c r="DO421" s="5"/>
      <c r="DP421" s="5"/>
      <c r="DQ421" s="5"/>
      <c r="DR421" s="5"/>
      <c r="DS421" s="5"/>
      <c r="DT421" s="5"/>
      <c r="DU421" s="5"/>
      <c r="DV421" s="5"/>
      <c r="DW421" s="5"/>
      <c r="DX421" s="5"/>
      <c r="DY421" s="5"/>
      <c r="DZ421" s="5"/>
      <c r="EA421" s="5"/>
      <c r="EB421" s="5"/>
      <c r="EC421" s="5"/>
      <c r="ED421" s="5"/>
      <c r="EE421" s="5"/>
      <c r="EF421" s="5"/>
      <c r="EG421" s="5"/>
      <c r="EH421" s="5"/>
      <c r="EI421" s="5"/>
      <c r="EJ421" s="5"/>
      <c r="EK421" s="5"/>
      <c r="EL421" s="5"/>
      <c r="EM421" s="5"/>
      <c r="EN421" s="5"/>
      <c r="EO421" s="5"/>
      <c r="EP421" s="5"/>
      <c r="EQ421" s="5"/>
      <c r="ER421" s="5"/>
      <c r="ES421" s="5"/>
      <c r="ET421" s="5"/>
      <c r="EU421" s="5"/>
      <c r="EV421" s="5"/>
      <c r="EW421" s="5"/>
      <c r="EX421" s="5"/>
      <c r="EY421" s="5"/>
      <c r="EZ421" s="5"/>
      <c r="FA421" s="5"/>
      <c r="FB421" s="5"/>
      <c r="FC421" s="5"/>
      <c r="FD421" s="5"/>
      <c r="FE421" s="5"/>
      <c r="FF421" s="5"/>
      <c r="FG421" s="5"/>
      <c r="FH421" s="5"/>
      <c r="FI421" s="5"/>
      <c r="FJ421" s="5"/>
      <c r="FK421" s="5"/>
      <c r="FL421" s="5"/>
      <c r="FM421" s="5"/>
      <c r="FN421" s="5"/>
      <c r="FO421" s="5"/>
      <c r="FP421" s="5"/>
      <c r="FQ421" s="5"/>
      <c r="FR421" s="5"/>
      <c r="FS421" s="5"/>
      <c r="FT421" s="5"/>
      <c r="FU421" s="5"/>
      <c r="FV421" s="5"/>
      <c r="FW421" s="5"/>
      <c r="FX421" s="5"/>
      <c r="FY421" s="5"/>
      <c r="FZ421" s="5"/>
      <c r="GA421" s="5"/>
      <c r="GB421" s="5"/>
      <c r="GC421" s="5"/>
      <c r="GD421" s="5"/>
      <c r="GE421" s="5"/>
      <c r="GF421" s="5"/>
      <c r="GG421" s="5"/>
      <c r="GH421" s="5"/>
      <c r="GI421" s="5"/>
      <c r="GJ421" s="5"/>
      <c r="GK421" s="5"/>
      <c r="GL421" s="5"/>
      <c r="GM421" s="5"/>
      <c r="GN421" s="5"/>
      <c r="GO421" s="5"/>
      <c r="GP421" s="5"/>
      <c r="GQ421" s="5"/>
      <c r="GR421" s="5"/>
      <c r="GS421" s="5"/>
      <c r="GT421" s="5"/>
      <c r="GU421" s="5"/>
      <c r="GV421" s="5"/>
      <c r="GW421" s="5"/>
      <c r="GX421" s="5"/>
      <c r="GY421" s="5"/>
      <c r="GZ421" s="5"/>
      <c r="HA421" s="5"/>
      <c r="HB421" s="5"/>
      <c r="HC421" s="5"/>
      <c r="HD421" s="5"/>
      <c r="HE421" s="5"/>
      <c r="HF421" s="5"/>
      <c r="HG421" s="5"/>
      <c r="HH421" s="5"/>
      <c r="HI421" s="5"/>
      <c r="HJ421" s="5"/>
      <c r="HK421" s="5"/>
      <c r="HL421" s="5"/>
      <c r="HM421" s="5"/>
      <c r="HN421" s="5"/>
      <c r="HO421" s="5"/>
      <c r="HP421" s="5"/>
      <c r="HQ421" s="5"/>
      <c r="HR421" s="5"/>
      <c r="HS421" s="5"/>
      <c r="HT421" s="5"/>
      <c r="HU421" s="5"/>
      <c r="HV421" s="5"/>
      <c r="HW421" s="5"/>
      <c r="HX421" s="5"/>
      <c r="HY421" s="5"/>
      <c r="HZ421" s="5"/>
      <c r="IA421" s="5"/>
      <c r="IB421" s="5"/>
      <c r="IC421" s="5"/>
      <c r="ID421" s="5"/>
      <c r="IE421" s="5"/>
      <c r="IF421" s="5"/>
      <c r="IG421" s="5"/>
      <c r="IH421" s="5"/>
      <c r="II421" s="5"/>
      <c r="IJ421" s="5"/>
      <c r="IK421" s="5"/>
      <c r="IL421" s="5"/>
      <c r="IM421" s="5"/>
      <c r="IN421" s="5"/>
      <c r="IO421" s="5"/>
      <c r="IP421" s="5"/>
      <c r="IQ421" s="5"/>
      <c r="IR421" s="5"/>
      <c r="IS421" s="5"/>
      <c r="IT421" s="5"/>
      <c r="IU421" s="5"/>
    </row>
    <row r="422" spans="1:255" ht="168" customHeight="1">
      <c r="A422" s="25" t="s">
        <v>693</v>
      </c>
      <c r="B422" s="3" t="s">
        <v>694</v>
      </c>
      <c r="C422" s="1"/>
      <c r="D422" s="1"/>
      <c r="E422" s="4">
        <f t="shared" si="12"/>
        <v>75651</v>
      </c>
      <c r="F422" s="4">
        <f>F423</f>
        <v>0</v>
      </c>
      <c r="G422" s="4">
        <f>G423</f>
        <v>75651</v>
      </c>
      <c r="H422" s="5"/>
      <c r="I422" s="5"/>
      <c r="J422" s="5"/>
      <c r="K422" s="5"/>
      <c r="L422" s="5"/>
      <c r="M422" s="5"/>
      <c r="N422" s="5"/>
      <c r="O422" s="5"/>
      <c r="P422" s="5"/>
      <c r="Q422" s="5"/>
      <c r="R422" s="5"/>
      <c r="S422" s="5"/>
      <c r="T422" s="5"/>
      <c r="U422" s="5"/>
      <c r="V422" s="5"/>
      <c r="W422" s="5"/>
      <c r="X422" s="5"/>
      <c r="Y422" s="5"/>
      <c r="Z422" s="5"/>
      <c r="AA422" s="5"/>
      <c r="AB422" s="5"/>
      <c r="AC422" s="5"/>
      <c r="AD422" s="5"/>
      <c r="AE422" s="5"/>
      <c r="AF422" s="5"/>
      <c r="AG422" s="5"/>
      <c r="AH422" s="5"/>
      <c r="AI422" s="5"/>
      <c r="AJ422" s="5"/>
      <c r="AK422" s="5"/>
      <c r="AL422" s="5"/>
      <c r="AM422" s="5"/>
      <c r="AN422" s="5"/>
      <c r="AO422" s="5"/>
      <c r="AP422" s="5"/>
      <c r="AQ422" s="5"/>
      <c r="AR422" s="5"/>
      <c r="AS422" s="5"/>
      <c r="AT422" s="5"/>
      <c r="AU422" s="5"/>
      <c r="AV422" s="5"/>
      <c r="AW422" s="5"/>
      <c r="AX422" s="5"/>
      <c r="AY422" s="5"/>
      <c r="AZ422" s="5"/>
      <c r="BA422" s="5"/>
      <c r="BB422" s="5"/>
      <c r="BC422" s="5"/>
      <c r="BD422" s="5"/>
      <c r="BE422" s="5"/>
      <c r="BF422" s="5"/>
      <c r="BG422" s="5"/>
      <c r="BH422" s="5"/>
      <c r="BI422" s="5"/>
      <c r="BJ422" s="5"/>
      <c r="BK422" s="5"/>
      <c r="BL422" s="5"/>
      <c r="BM422" s="5"/>
      <c r="BN422" s="5"/>
      <c r="BO422" s="5"/>
      <c r="BP422" s="5"/>
      <c r="BQ422" s="5"/>
      <c r="BR422" s="5"/>
      <c r="BS422" s="5"/>
      <c r="BT422" s="5"/>
      <c r="BU422" s="5"/>
      <c r="BV422" s="5"/>
      <c r="BW422" s="5"/>
      <c r="BX422" s="5"/>
      <c r="BY422" s="5"/>
      <c r="BZ422" s="5"/>
      <c r="CA422" s="5"/>
      <c r="CB422" s="5"/>
      <c r="CC422" s="5"/>
      <c r="CD422" s="5"/>
      <c r="CE422" s="5"/>
      <c r="CF422" s="5"/>
      <c r="CG422" s="5"/>
      <c r="CH422" s="5"/>
      <c r="CI422" s="5"/>
      <c r="CJ422" s="5"/>
      <c r="CK422" s="5"/>
      <c r="CL422" s="5"/>
      <c r="CM422" s="5"/>
      <c r="CN422" s="5"/>
      <c r="CO422" s="5"/>
      <c r="CP422" s="5"/>
      <c r="CQ422" s="5"/>
      <c r="CR422" s="5"/>
      <c r="CS422" s="5"/>
      <c r="CT422" s="5"/>
      <c r="CU422" s="5"/>
      <c r="CV422" s="5"/>
      <c r="CW422" s="5"/>
      <c r="CX422" s="5"/>
      <c r="CY422" s="5"/>
      <c r="CZ422" s="5"/>
      <c r="DA422" s="5"/>
      <c r="DB422" s="5"/>
      <c r="DC422" s="5"/>
      <c r="DD422" s="5"/>
      <c r="DE422" s="5"/>
      <c r="DF422" s="5"/>
      <c r="DG422" s="5"/>
      <c r="DH422" s="5"/>
      <c r="DI422" s="5"/>
      <c r="DJ422" s="5"/>
      <c r="DK422" s="5"/>
      <c r="DL422" s="5"/>
      <c r="DM422" s="5"/>
      <c r="DN422" s="5"/>
      <c r="DO422" s="5"/>
      <c r="DP422" s="5"/>
      <c r="DQ422" s="5"/>
      <c r="DR422" s="5"/>
      <c r="DS422" s="5"/>
      <c r="DT422" s="5"/>
      <c r="DU422" s="5"/>
      <c r="DV422" s="5"/>
      <c r="DW422" s="5"/>
      <c r="DX422" s="5"/>
      <c r="DY422" s="5"/>
      <c r="DZ422" s="5"/>
      <c r="EA422" s="5"/>
      <c r="EB422" s="5"/>
      <c r="EC422" s="5"/>
      <c r="ED422" s="5"/>
      <c r="EE422" s="5"/>
      <c r="EF422" s="5"/>
      <c r="EG422" s="5"/>
      <c r="EH422" s="5"/>
      <c r="EI422" s="5"/>
      <c r="EJ422" s="5"/>
      <c r="EK422" s="5"/>
      <c r="EL422" s="5"/>
      <c r="EM422" s="5"/>
      <c r="EN422" s="5"/>
      <c r="EO422" s="5"/>
      <c r="EP422" s="5"/>
      <c r="EQ422" s="5"/>
      <c r="ER422" s="5"/>
      <c r="ES422" s="5"/>
      <c r="ET422" s="5"/>
      <c r="EU422" s="5"/>
      <c r="EV422" s="5"/>
      <c r="EW422" s="5"/>
      <c r="EX422" s="5"/>
      <c r="EY422" s="5"/>
      <c r="EZ422" s="5"/>
      <c r="FA422" s="5"/>
      <c r="FB422" s="5"/>
      <c r="FC422" s="5"/>
      <c r="FD422" s="5"/>
      <c r="FE422" s="5"/>
      <c r="FF422" s="5"/>
      <c r="FG422" s="5"/>
      <c r="FH422" s="5"/>
      <c r="FI422" s="5"/>
      <c r="FJ422" s="5"/>
      <c r="FK422" s="5"/>
      <c r="FL422" s="5"/>
      <c r="FM422" s="5"/>
      <c r="FN422" s="5"/>
      <c r="FO422" s="5"/>
      <c r="FP422" s="5"/>
      <c r="FQ422" s="5"/>
      <c r="FR422" s="5"/>
      <c r="FS422" s="5"/>
      <c r="FT422" s="5"/>
      <c r="FU422" s="5"/>
      <c r="FV422" s="5"/>
      <c r="FW422" s="5"/>
      <c r="FX422" s="5"/>
      <c r="FY422" s="5"/>
      <c r="FZ422" s="5"/>
      <c r="GA422" s="5"/>
      <c r="GB422" s="5"/>
      <c r="GC422" s="5"/>
      <c r="GD422" s="5"/>
      <c r="GE422" s="5"/>
      <c r="GF422" s="5"/>
      <c r="GG422" s="5"/>
      <c r="GH422" s="5"/>
      <c r="GI422" s="5"/>
      <c r="GJ422" s="5"/>
      <c r="GK422" s="5"/>
      <c r="GL422" s="5"/>
      <c r="GM422" s="5"/>
      <c r="GN422" s="5"/>
      <c r="GO422" s="5"/>
      <c r="GP422" s="5"/>
      <c r="GQ422" s="5"/>
      <c r="GR422" s="5"/>
      <c r="GS422" s="5"/>
      <c r="GT422" s="5"/>
      <c r="GU422" s="5"/>
      <c r="GV422" s="5"/>
      <c r="GW422" s="5"/>
      <c r="GX422" s="5"/>
      <c r="GY422" s="5"/>
      <c r="GZ422" s="5"/>
      <c r="HA422" s="5"/>
      <c r="HB422" s="5"/>
      <c r="HC422" s="5"/>
      <c r="HD422" s="5"/>
      <c r="HE422" s="5"/>
      <c r="HF422" s="5"/>
      <c r="HG422" s="5"/>
      <c r="HH422" s="5"/>
      <c r="HI422" s="5"/>
      <c r="HJ422" s="5"/>
      <c r="HK422" s="5"/>
      <c r="HL422" s="5"/>
      <c r="HM422" s="5"/>
      <c r="HN422" s="5"/>
      <c r="HO422" s="5"/>
      <c r="HP422" s="5"/>
      <c r="HQ422" s="5"/>
      <c r="HR422" s="5"/>
      <c r="HS422" s="5"/>
      <c r="HT422" s="5"/>
      <c r="HU422" s="5"/>
      <c r="HV422" s="5"/>
      <c r="HW422" s="5"/>
      <c r="HX422" s="5"/>
      <c r="HY422" s="5"/>
      <c r="HZ422" s="5"/>
      <c r="IA422" s="5"/>
      <c r="IB422" s="5"/>
      <c r="IC422" s="5"/>
      <c r="ID422" s="5"/>
      <c r="IE422" s="5"/>
      <c r="IF422" s="5"/>
      <c r="IG422" s="5"/>
      <c r="IH422" s="5"/>
      <c r="II422" s="5"/>
      <c r="IJ422" s="5"/>
      <c r="IK422" s="5"/>
      <c r="IL422" s="5"/>
      <c r="IM422" s="5"/>
      <c r="IN422" s="5"/>
      <c r="IO422" s="5"/>
      <c r="IP422" s="5"/>
      <c r="IQ422" s="5"/>
      <c r="IR422" s="5"/>
      <c r="IS422" s="5"/>
      <c r="IT422" s="5"/>
      <c r="IU422" s="5"/>
    </row>
    <row r="423" spans="1:7" ht="252" customHeight="1">
      <c r="A423" s="20" t="s">
        <v>695</v>
      </c>
      <c r="B423" s="1" t="s">
        <v>696</v>
      </c>
      <c r="C423" s="1"/>
      <c r="D423" s="1"/>
      <c r="E423" s="8">
        <f t="shared" si="12"/>
        <v>75651</v>
      </c>
      <c r="F423" s="8">
        <f>F424</f>
        <v>0</v>
      </c>
      <c r="G423" s="8">
        <f>G424</f>
        <v>75651</v>
      </c>
    </row>
    <row r="424" spans="1:7" ht="42.75" customHeight="1">
      <c r="A424" s="20" t="s">
        <v>38</v>
      </c>
      <c r="B424" s="1" t="s">
        <v>696</v>
      </c>
      <c r="C424" s="1" t="s">
        <v>20</v>
      </c>
      <c r="D424" s="1" t="s">
        <v>11</v>
      </c>
      <c r="E424" s="8">
        <f t="shared" si="12"/>
        <v>75651</v>
      </c>
      <c r="F424" s="8">
        <v>0</v>
      </c>
      <c r="G424" s="8">
        <v>75651</v>
      </c>
    </row>
    <row r="425" spans="1:7" ht="110.25" customHeight="1">
      <c r="A425" s="25" t="s">
        <v>697</v>
      </c>
      <c r="B425" s="3" t="s">
        <v>698</v>
      </c>
      <c r="C425" s="1"/>
      <c r="D425" s="1"/>
      <c r="E425" s="4">
        <f t="shared" si="12"/>
        <v>55474</v>
      </c>
      <c r="F425" s="4">
        <f>F426</f>
        <v>0</v>
      </c>
      <c r="G425" s="4">
        <f>G426</f>
        <v>55474</v>
      </c>
    </row>
    <row r="426" spans="1:7" ht="98.25" customHeight="1">
      <c r="A426" s="7" t="s">
        <v>877</v>
      </c>
      <c r="B426" s="1" t="s">
        <v>699</v>
      </c>
      <c r="C426" s="1"/>
      <c r="D426" s="1"/>
      <c r="E426" s="8">
        <f t="shared" si="12"/>
        <v>55474</v>
      </c>
      <c r="F426" s="8">
        <f>F428+F427</f>
        <v>0</v>
      </c>
      <c r="G426" s="8">
        <f>G428+G427</f>
        <v>55474</v>
      </c>
    </row>
    <row r="427" spans="1:7" ht="47.25" customHeight="1">
      <c r="A427" s="1" t="s">
        <v>25</v>
      </c>
      <c r="B427" s="1" t="s">
        <v>699</v>
      </c>
      <c r="C427" s="1" t="s">
        <v>17</v>
      </c>
      <c r="D427" s="1" t="s">
        <v>8</v>
      </c>
      <c r="E427" s="8">
        <f t="shared" si="12"/>
        <v>539</v>
      </c>
      <c r="F427" s="8"/>
      <c r="G427" s="8">
        <v>539</v>
      </c>
    </row>
    <row r="428" spans="1:7" ht="42" customHeight="1">
      <c r="A428" s="20" t="s">
        <v>38</v>
      </c>
      <c r="B428" s="1" t="s">
        <v>699</v>
      </c>
      <c r="C428" s="1" t="s">
        <v>20</v>
      </c>
      <c r="D428" s="1" t="s">
        <v>8</v>
      </c>
      <c r="E428" s="8">
        <f t="shared" si="12"/>
        <v>54935</v>
      </c>
      <c r="F428" s="8"/>
      <c r="G428" s="8">
        <f>59600-4665</f>
        <v>54935</v>
      </c>
    </row>
    <row r="429" spans="1:7" ht="198" customHeight="1">
      <c r="A429" s="25" t="s">
        <v>700</v>
      </c>
      <c r="B429" s="3" t="s">
        <v>701</v>
      </c>
      <c r="C429" s="1"/>
      <c r="D429" s="1"/>
      <c r="E429" s="4">
        <f t="shared" si="12"/>
        <v>110</v>
      </c>
      <c r="F429" s="4">
        <f>A430:F430</f>
        <v>0</v>
      </c>
      <c r="G429" s="4">
        <f>B430:G430</f>
        <v>110</v>
      </c>
    </row>
    <row r="430" spans="1:7" ht="164.25" customHeight="1">
      <c r="A430" s="20" t="s">
        <v>702</v>
      </c>
      <c r="B430" s="1" t="s">
        <v>703</v>
      </c>
      <c r="C430" s="1"/>
      <c r="D430" s="1"/>
      <c r="E430" s="8">
        <f t="shared" si="12"/>
        <v>110</v>
      </c>
      <c r="F430" s="8">
        <f>F431+F432</f>
        <v>0</v>
      </c>
      <c r="G430" s="8">
        <f>G431+G432</f>
        <v>110</v>
      </c>
    </row>
    <row r="431" spans="1:7" ht="54.75" customHeight="1">
      <c r="A431" s="1" t="s">
        <v>25</v>
      </c>
      <c r="B431" s="1" t="s">
        <v>703</v>
      </c>
      <c r="C431" s="1" t="s">
        <v>17</v>
      </c>
      <c r="D431" s="1" t="s">
        <v>11</v>
      </c>
      <c r="E431" s="8">
        <f t="shared" si="12"/>
        <v>5</v>
      </c>
      <c r="F431" s="8">
        <v>0</v>
      </c>
      <c r="G431" s="8">
        <v>5</v>
      </c>
    </row>
    <row r="432" spans="1:7" ht="45.75" customHeight="1">
      <c r="A432" s="20" t="s">
        <v>38</v>
      </c>
      <c r="B432" s="1" t="s">
        <v>703</v>
      </c>
      <c r="C432" s="1" t="s">
        <v>20</v>
      </c>
      <c r="D432" s="1" t="s">
        <v>11</v>
      </c>
      <c r="E432" s="8">
        <f t="shared" si="12"/>
        <v>105</v>
      </c>
      <c r="F432" s="8">
        <v>0</v>
      </c>
      <c r="G432" s="8">
        <v>105</v>
      </c>
    </row>
    <row r="433" spans="1:7" ht="123" customHeight="1">
      <c r="A433" s="25" t="s">
        <v>704</v>
      </c>
      <c r="B433" s="3" t="s">
        <v>705</v>
      </c>
      <c r="C433" s="1"/>
      <c r="D433" s="1"/>
      <c r="E433" s="4">
        <f t="shared" si="12"/>
        <v>142</v>
      </c>
      <c r="F433" s="4">
        <f>F434</f>
        <v>0</v>
      </c>
      <c r="G433" s="4">
        <f>G434</f>
        <v>142</v>
      </c>
    </row>
    <row r="434" spans="1:7" ht="62.25" customHeight="1">
      <c r="A434" s="20" t="s">
        <v>706</v>
      </c>
      <c r="B434" s="1" t="s">
        <v>707</v>
      </c>
      <c r="C434" s="1"/>
      <c r="D434" s="1"/>
      <c r="E434" s="8">
        <f t="shared" si="12"/>
        <v>142</v>
      </c>
      <c r="F434" s="8">
        <f>F435+F436</f>
        <v>0</v>
      </c>
      <c r="G434" s="8">
        <f>G435+G436</f>
        <v>142</v>
      </c>
    </row>
    <row r="435" spans="1:255" ht="53.25" customHeight="1">
      <c r="A435" s="1" t="s">
        <v>25</v>
      </c>
      <c r="B435" s="1" t="s">
        <v>707</v>
      </c>
      <c r="C435" s="1" t="s">
        <v>17</v>
      </c>
      <c r="D435" s="1" t="s">
        <v>11</v>
      </c>
      <c r="E435" s="8">
        <f t="shared" si="12"/>
        <v>4</v>
      </c>
      <c r="F435" s="8">
        <v>0</v>
      </c>
      <c r="G435" s="8">
        <v>4</v>
      </c>
      <c r="H435" s="5"/>
      <c r="I435" s="5"/>
      <c r="J435" s="5"/>
      <c r="K435" s="5"/>
      <c r="L435" s="5"/>
      <c r="M435" s="5"/>
      <c r="N435" s="5"/>
      <c r="O435" s="5"/>
      <c r="P435" s="5"/>
      <c r="Q435" s="5"/>
      <c r="R435" s="5"/>
      <c r="S435" s="5"/>
      <c r="T435" s="5"/>
      <c r="U435" s="5"/>
      <c r="V435" s="5"/>
      <c r="W435" s="5"/>
      <c r="X435" s="5"/>
      <c r="Y435" s="5"/>
      <c r="Z435" s="5"/>
      <c r="AA435" s="5"/>
      <c r="AB435" s="5"/>
      <c r="AC435" s="5"/>
      <c r="AD435" s="5"/>
      <c r="AE435" s="5"/>
      <c r="AF435" s="5"/>
      <c r="AG435" s="5"/>
      <c r="AH435" s="5"/>
      <c r="AI435" s="5"/>
      <c r="AJ435" s="5"/>
      <c r="AK435" s="5"/>
      <c r="AL435" s="5"/>
      <c r="AM435" s="5"/>
      <c r="AN435" s="5"/>
      <c r="AO435" s="5"/>
      <c r="AP435" s="5"/>
      <c r="AQ435" s="5"/>
      <c r="AR435" s="5"/>
      <c r="AS435" s="5"/>
      <c r="AT435" s="5"/>
      <c r="AU435" s="5"/>
      <c r="AV435" s="5"/>
      <c r="AW435" s="5"/>
      <c r="AX435" s="5"/>
      <c r="AY435" s="5"/>
      <c r="AZ435" s="5"/>
      <c r="BA435" s="5"/>
      <c r="BB435" s="5"/>
      <c r="BC435" s="5"/>
      <c r="BD435" s="5"/>
      <c r="BE435" s="5"/>
      <c r="BF435" s="5"/>
      <c r="BG435" s="5"/>
      <c r="BH435" s="5"/>
      <c r="BI435" s="5"/>
      <c r="BJ435" s="5"/>
      <c r="BK435" s="5"/>
      <c r="BL435" s="5"/>
      <c r="BM435" s="5"/>
      <c r="BN435" s="5"/>
      <c r="BO435" s="5"/>
      <c r="BP435" s="5"/>
      <c r="BQ435" s="5"/>
      <c r="BR435" s="5"/>
      <c r="BS435" s="5"/>
      <c r="BT435" s="5"/>
      <c r="BU435" s="5"/>
      <c r="BV435" s="5"/>
      <c r="BW435" s="5"/>
      <c r="BX435" s="5"/>
      <c r="BY435" s="5"/>
      <c r="BZ435" s="5"/>
      <c r="CA435" s="5"/>
      <c r="CB435" s="5"/>
      <c r="CC435" s="5"/>
      <c r="CD435" s="5"/>
      <c r="CE435" s="5"/>
      <c r="CF435" s="5"/>
      <c r="CG435" s="5"/>
      <c r="CH435" s="5"/>
      <c r="CI435" s="5"/>
      <c r="CJ435" s="5"/>
      <c r="CK435" s="5"/>
      <c r="CL435" s="5"/>
      <c r="CM435" s="5"/>
      <c r="CN435" s="5"/>
      <c r="CO435" s="5"/>
      <c r="CP435" s="5"/>
      <c r="CQ435" s="5"/>
      <c r="CR435" s="5"/>
      <c r="CS435" s="5"/>
      <c r="CT435" s="5"/>
      <c r="CU435" s="5"/>
      <c r="CV435" s="5"/>
      <c r="CW435" s="5"/>
      <c r="CX435" s="5"/>
      <c r="CY435" s="5"/>
      <c r="CZ435" s="5"/>
      <c r="DA435" s="5"/>
      <c r="DB435" s="5"/>
      <c r="DC435" s="5"/>
      <c r="DD435" s="5"/>
      <c r="DE435" s="5"/>
      <c r="DF435" s="5"/>
      <c r="DG435" s="5"/>
      <c r="DH435" s="5"/>
      <c r="DI435" s="5"/>
      <c r="DJ435" s="5"/>
      <c r="DK435" s="5"/>
      <c r="DL435" s="5"/>
      <c r="DM435" s="5"/>
      <c r="DN435" s="5"/>
      <c r="DO435" s="5"/>
      <c r="DP435" s="5"/>
      <c r="DQ435" s="5"/>
      <c r="DR435" s="5"/>
      <c r="DS435" s="5"/>
      <c r="DT435" s="5"/>
      <c r="DU435" s="5"/>
      <c r="DV435" s="5"/>
      <c r="DW435" s="5"/>
      <c r="DX435" s="5"/>
      <c r="DY435" s="5"/>
      <c r="DZ435" s="5"/>
      <c r="EA435" s="5"/>
      <c r="EB435" s="5"/>
      <c r="EC435" s="5"/>
      <c r="ED435" s="5"/>
      <c r="EE435" s="5"/>
      <c r="EF435" s="5"/>
      <c r="EG435" s="5"/>
      <c r="EH435" s="5"/>
      <c r="EI435" s="5"/>
      <c r="EJ435" s="5"/>
      <c r="EK435" s="5"/>
      <c r="EL435" s="5"/>
      <c r="EM435" s="5"/>
      <c r="EN435" s="5"/>
      <c r="EO435" s="5"/>
      <c r="EP435" s="5"/>
      <c r="EQ435" s="5"/>
      <c r="ER435" s="5"/>
      <c r="ES435" s="5"/>
      <c r="ET435" s="5"/>
      <c r="EU435" s="5"/>
      <c r="EV435" s="5"/>
      <c r="EW435" s="5"/>
      <c r="EX435" s="5"/>
      <c r="EY435" s="5"/>
      <c r="EZ435" s="5"/>
      <c r="FA435" s="5"/>
      <c r="FB435" s="5"/>
      <c r="FC435" s="5"/>
      <c r="FD435" s="5"/>
      <c r="FE435" s="5"/>
      <c r="FF435" s="5"/>
      <c r="FG435" s="5"/>
      <c r="FH435" s="5"/>
      <c r="FI435" s="5"/>
      <c r="FJ435" s="5"/>
      <c r="FK435" s="5"/>
      <c r="FL435" s="5"/>
      <c r="FM435" s="5"/>
      <c r="FN435" s="5"/>
      <c r="FO435" s="5"/>
      <c r="FP435" s="5"/>
      <c r="FQ435" s="5"/>
      <c r="FR435" s="5"/>
      <c r="FS435" s="5"/>
      <c r="FT435" s="5"/>
      <c r="FU435" s="5"/>
      <c r="FV435" s="5"/>
      <c r="FW435" s="5"/>
      <c r="FX435" s="5"/>
      <c r="FY435" s="5"/>
      <c r="FZ435" s="5"/>
      <c r="GA435" s="5"/>
      <c r="GB435" s="5"/>
      <c r="GC435" s="5"/>
      <c r="GD435" s="5"/>
      <c r="GE435" s="5"/>
      <c r="GF435" s="5"/>
      <c r="GG435" s="5"/>
      <c r="GH435" s="5"/>
      <c r="GI435" s="5"/>
      <c r="GJ435" s="5"/>
      <c r="GK435" s="5"/>
      <c r="GL435" s="5"/>
      <c r="GM435" s="5"/>
      <c r="GN435" s="5"/>
      <c r="GO435" s="5"/>
      <c r="GP435" s="5"/>
      <c r="GQ435" s="5"/>
      <c r="GR435" s="5"/>
      <c r="GS435" s="5"/>
      <c r="GT435" s="5"/>
      <c r="GU435" s="5"/>
      <c r="GV435" s="5"/>
      <c r="GW435" s="5"/>
      <c r="GX435" s="5"/>
      <c r="GY435" s="5"/>
      <c r="GZ435" s="5"/>
      <c r="HA435" s="5"/>
      <c r="HB435" s="5"/>
      <c r="HC435" s="5"/>
      <c r="HD435" s="5"/>
      <c r="HE435" s="5"/>
      <c r="HF435" s="5"/>
      <c r="HG435" s="5"/>
      <c r="HH435" s="5"/>
      <c r="HI435" s="5"/>
      <c r="HJ435" s="5"/>
      <c r="HK435" s="5"/>
      <c r="HL435" s="5"/>
      <c r="HM435" s="5"/>
      <c r="HN435" s="5"/>
      <c r="HO435" s="5"/>
      <c r="HP435" s="5"/>
      <c r="HQ435" s="5"/>
      <c r="HR435" s="5"/>
      <c r="HS435" s="5"/>
      <c r="HT435" s="5"/>
      <c r="HU435" s="5"/>
      <c r="HV435" s="5"/>
      <c r="HW435" s="5"/>
      <c r="HX435" s="5"/>
      <c r="HY435" s="5"/>
      <c r="HZ435" s="5"/>
      <c r="IA435" s="5"/>
      <c r="IB435" s="5"/>
      <c r="IC435" s="5"/>
      <c r="ID435" s="5"/>
      <c r="IE435" s="5"/>
      <c r="IF435" s="5"/>
      <c r="IG435" s="5"/>
      <c r="IH435" s="5"/>
      <c r="II435" s="5"/>
      <c r="IJ435" s="5"/>
      <c r="IK435" s="5"/>
      <c r="IL435" s="5"/>
      <c r="IM435" s="5"/>
      <c r="IN435" s="5"/>
      <c r="IO435" s="5"/>
      <c r="IP435" s="5"/>
      <c r="IQ435" s="5"/>
      <c r="IR435" s="5"/>
      <c r="IS435" s="5"/>
      <c r="IT435" s="5"/>
      <c r="IU435" s="5"/>
    </row>
    <row r="436" spans="1:7" ht="45" customHeight="1">
      <c r="A436" s="20" t="s">
        <v>38</v>
      </c>
      <c r="B436" s="1" t="s">
        <v>707</v>
      </c>
      <c r="C436" s="1" t="s">
        <v>20</v>
      </c>
      <c r="D436" s="1" t="s">
        <v>11</v>
      </c>
      <c r="E436" s="8">
        <f t="shared" si="12"/>
        <v>138</v>
      </c>
      <c r="F436" s="8">
        <v>0</v>
      </c>
      <c r="G436" s="8">
        <v>138</v>
      </c>
    </row>
    <row r="437" spans="1:7" ht="142.5" customHeight="1">
      <c r="A437" s="25" t="s">
        <v>708</v>
      </c>
      <c r="B437" s="3" t="s">
        <v>709</v>
      </c>
      <c r="C437" s="1"/>
      <c r="D437" s="1"/>
      <c r="E437" s="4">
        <f t="shared" si="12"/>
        <v>1390</v>
      </c>
      <c r="F437" s="4">
        <f>F438+F440</f>
        <v>0</v>
      </c>
      <c r="G437" s="4">
        <f>G438+G440</f>
        <v>1390</v>
      </c>
    </row>
    <row r="438" spans="1:7" ht="47.25" customHeight="1">
      <c r="A438" s="20" t="s">
        <v>710</v>
      </c>
      <c r="B438" s="1" t="s">
        <v>711</v>
      </c>
      <c r="C438" s="1"/>
      <c r="D438" s="1"/>
      <c r="E438" s="8">
        <f>F438+G438</f>
        <v>3</v>
      </c>
      <c r="F438" s="8">
        <f>F439</f>
        <v>0</v>
      </c>
      <c r="G438" s="8">
        <f>G439</f>
        <v>3</v>
      </c>
    </row>
    <row r="439" spans="1:7" ht="57.75" customHeight="1">
      <c r="A439" s="1" t="s">
        <v>25</v>
      </c>
      <c r="B439" s="1" t="s">
        <v>711</v>
      </c>
      <c r="C439" s="1" t="s">
        <v>17</v>
      </c>
      <c r="D439" s="1" t="s">
        <v>54</v>
      </c>
      <c r="E439" s="8">
        <f>F439+G439</f>
        <v>3</v>
      </c>
      <c r="F439" s="8"/>
      <c r="G439" s="8">
        <v>3</v>
      </c>
    </row>
    <row r="440" spans="1:7" ht="38.25" customHeight="1">
      <c r="A440" s="20" t="s">
        <v>712</v>
      </c>
      <c r="B440" s="1" t="s">
        <v>713</v>
      </c>
      <c r="C440" s="1"/>
      <c r="D440" s="1"/>
      <c r="E440" s="8">
        <f>F440+G440</f>
        <v>1387</v>
      </c>
      <c r="F440" s="8">
        <f>F441+F442</f>
        <v>0</v>
      </c>
      <c r="G440" s="8">
        <f>G441+G442</f>
        <v>1387</v>
      </c>
    </row>
    <row r="441" spans="1:7" ht="53.25" customHeight="1">
      <c r="A441" s="1" t="s">
        <v>25</v>
      </c>
      <c r="B441" s="1" t="s">
        <v>713</v>
      </c>
      <c r="C441" s="1" t="s">
        <v>17</v>
      </c>
      <c r="D441" s="1" t="s">
        <v>11</v>
      </c>
      <c r="E441" s="8">
        <f>F441+G441</f>
        <v>25</v>
      </c>
      <c r="F441" s="8">
        <v>0</v>
      </c>
      <c r="G441" s="8">
        <v>25</v>
      </c>
    </row>
    <row r="442" spans="1:7" ht="42.75" customHeight="1">
      <c r="A442" s="20" t="s">
        <v>38</v>
      </c>
      <c r="B442" s="1" t="s">
        <v>713</v>
      </c>
      <c r="C442" s="1" t="s">
        <v>20</v>
      </c>
      <c r="D442" s="1" t="s">
        <v>11</v>
      </c>
      <c r="E442" s="8">
        <f>F442+G442</f>
        <v>1362</v>
      </c>
      <c r="F442" s="8">
        <v>0</v>
      </c>
      <c r="G442" s="8">
        <v>1362</v>
      </c>
    </row>
    <row r="443" spans="1:7" ht="73.5" customHeight="1">
      <c r="A443" s="25" t="s">
        <v>714</v>
      </c>
      <c r="B443" s="3" t="s">
        <v>715</v>
      </c>
      <c r="C443" s="1"/>
      <c r="D443" s="1"/>
      <c r="E443" s="4">
        <f aca="true" t="shared" si="13" ref="E443:E506">F443+G443</f>
        <v>667</v>
      </c>
      <c r="F443" s="4">
        <f>F444</f>
        <v>0</v>
      </c>
      <c r="G443" s="4">
        <f>G444</f>
        <v>667</v>
      </c>
    </row>
    <row r="444" spans="1:7" ht="63.75" customHeight="1">
      <c r="A444" s="20" t="s">
        <v>716</v>
      </c>
      <c r="B444" s="1" t="s">
        <v>717</v>
      </c>
      <c r="C444" s="1"/>
      <c r="D444" s="1"/>
      <c r="E444" s="8">
        <f t="shared" si="13"/>
        <v>667</v>
      </c>
      <c r="F444" s="8">
        <f>F445+F446</f>
        <v>0</v>
      </c>
      <c r="G444" s="8">
        <f>G445+G446</f>
        <v>667</v>
      </c>
    </row>
    <row r="445" spans="1:7" ht="51.75" customHeight="1">
      <c r="A445" s="1" t="s">
        <v>25</v>
      </c>
      <c r="B445" s="1" t="s">
        <v>717</v>
      </c>
      <c r="C445" s="1" t="s">
        <v>17</v>
      </c>
      <c r="D445" s="1" t="s">
        <v>11</v>
      </c>
      <c r="E445" s="8">
        <f t="shared" si="13"/>
        <v>10</v>
      </c>
      <c r="F445" s="8">
        <v>0</v>
      </c>
      <c r="G445" s="8">
        <v>10</v>
      </c>
    </row>
    <row r="446" spans="1:7" ht="45" customHeight="1">
      <c r="A446" s="20" t="s">
        <v>38</v>
      </c>
      <c r="B446" s="1" t="s">
        <v>717</v>
      </c>
      <c r="C446" s="1" t="s">
        <v>20</v>
      </c>
      <c r="D446" s="1" t="s">
        <v>11</v>
      </c>
      <c r="E446" s="8">
        <f t="shared" si="13"/>
        <v>657</v>
      </c>
      <c r="F446" s="8">
        <v>0</v>
      </c>
      <c r="G446" s="8">
        <v>657</v>
      </c>
    </row>
    <row r="447" spans="1:7" ht="143.25" customHeight="1">
      <c r="A447" s="25" t="s">
        <v>718</v>
      </c>
      <c r="B447" s="3" t="s">
        <v>719</v>
      </c>
      <c r="C447" s="1"/>
      <c r="D447" s="1"/>
      <c r="E447" s="4">
        <f>F447+G447</f>
        <v>543</v>
      </c>
      <c r="F447" s="4">
        <f>F448</f>
        <v>0</v>
      </c>
      <c r="G447" s="4">
        <f>G448</f>
        <v>543</v>
      </c>
    </row>
    <row r="448" spans="1:7" ht="190.5" customHeight="1">
      <c r="A448" s="20" t="s">
        <v>720</v>
      </c>
      <c r="B448" s="1" t="s">
        <v>721</v>
      </c>
      <c r="C448" s="1"/>
      <c r="D448" s="1"/>
      <c r="E448" s="8">
        <f t="shared" si="13"/>
        <v>543</v>
      </c>
      <c r="F448" s="8">
        <f>F449+F450</f>
        <v>0</v>
      </c>
      <c r="G448" s="8">
        <f>G449+G450</f>
        <v>543</v>
      </c>
    </row>
    <row r="449" spans="1:7" ht="61.5" customHeight="1">
      <c r="A449" s="1" t="s">
        <v>25</v>
      </c>
      <c r="B449" s="1" t="s">
        <v>721</v>
      </c>
      <c r="C449" s="1" t="s">
        <v>17</v>
      </c>
      <c r="D449" s="1" t="s">
        <v>11</v>
      </c>
      <c r="E449" s="8">
        <f t="shared" si="13"/>
        <v>8</v>
      </c>
      <c r="F449" s="8">
        <v>0</v>
      </c>
      <c r="G449" s="8">
        <v>8</v>
      </c>
    </row>
    <row r="450" spans="1:7" ht="39.75" customHeight="1">
      <c r="A450" s="20" t="s">
        <v>38</v>
      </c>
      <c r="B450" s="1" t="s">
        <v>721</v>
      </c>
      <c r="C450" s="1" t="s">
        <v>20</v>
      </c>
      <c r="D450" s="1" t="s">
        <v>11</v>
      </c>
      <c r="E450" s="8">
        <f t="shared" si="13"/>
        <v>535</v>
      </c>
      <c r="F450" s="8">
        <v>0</v>
      </c>
      <c r="G450" s="8">
        <v>535</v>
      </c>
    </row>
    <row r="451" spans="1:7" ht="111" customHeight="1">
      <c r="A451" s="25" t="s">
        <v>722</v>
      </c>
      <c r="B451" s="3" t="s">
        <v>723</v>
      </c>
      <c r="C451" s="1"/>
      <c r="D451" s="1"/>
      <c r="E451" s="4">
        <f t="shared" si="13"/>
        <v>5737</v>
      </c>
      <c r="F451" s="4">
        <f>F452</f>
        <v>0</v>
      </c>
      <c r="G451" s="4">
        <f>G452</f>
        <v>5737</v>
      </c>
    </row>
    <row r="452" spans="1:7" ht="56.25" customHeight="1">
      <c r="A452" s="20" t="s">
        <v>724</v>
      </c>
      <c r="B452" s="1" t="s">
        <v>725</v>
      </c>
      <c r="C452" s="1"/>
      <c r="D452" s="1"/>
      <c r="E452" s="8">
        <f t="shared" si="13"/>
        <v>5737</v>
      </c>
      <c r="F452" s="8">
        <f>F453+F454</f>
        <v>0</v>
      </c>
      <c r="G452" s="8">
        <f>G453+G454</f>
        <v>5737</v>
      </c>
    </row>
    <row r="453" spans="1:7" ht="53.25" customHeight="1">
      <c r="A453" s="1" t="s">
        <v>25</v>
      </c>
      <c r="B453" s="1" t="s">
        <v>725</v>
      </c>
      <c r="C453" s="1" t="s">
        <v>17</v>
      </c>
      <c r="D453" s="1" t="s">
        <v>11</v>
      </c>
      <c r="E453" s="8">
        <f t="shared" si="13"/>
        <v>47</v>
      </c>
      <c r="F453" s="8">
        <v>0</v>
      </c>
      <c r="G453" s="8">
        <v>47</v>
      </c>
    </row>
    <row r="454" spans="1:7" ht="43.5" customHeight="1">
      <c r="A454" s="20" t="s">
        <v>38</v>
      </c>
      <c r="B454" s="1" t="s">
        <v>725</v>
      </c>
      <c r="C454" s="1" t="s">
        <v>20</v>
      </c>
      <c r="D454" s="1" t="s">
        <v>11</v>
      </c>
      <c r="E454" s="8">
        <f t="shared" si="13"/>
        <v>5690</v>
      </c>
      <c r="F454" s="8">
        <v>0</v>
      </c>
      <c r="G454" s="8">
        <v>5690</v>
      </c>
    </row>
    <row r="455" spans="1:7" ht="64.5" customHeight="1">
      <c r="A455" s="25" t="s">
        <v>726</v>
      </c>
      <c r="B455" s="3" t="s">
        <v>727</v>
      </c>
      <c r="C455" s="1"/>
      <c r="D455" s="1"/>
      <c r="E455" s="4">
        <f t="shared" si="13"/>
        <v>28985</v>
      </c>
      <c r="F455" s="4">
        <f>F456</f>
        <v>0</v>
      </c>
      <c r="G455" s="4">
        <f>G456</f>
        <v>28985</v>
      </c>
    </row>
    <row r="456" spans="1:7" ht="144" customHeight="1">
      <c r="A456" s="20" t="s">
        <v>728</v>
      </c>
      <c r="B456" s="1" t="s">
        <v>729</v>
      </c>
      <c r="C456" s="1"/>
      <c r="D456" s="1"/>
      <c r="E456" s="8">
        <f t="shared" si="13"/>
        <v>28985</v>
      </c>
      <c r="F456" s="8">
        <f>F457</f>
        <v>0</v>
      </c>
      <c r="G456" s="8">
        <f>G457</f>
        <v>28985</v>
      </c>
    </row>
    <row r="457" spans="1:7" ht="45.75" customHeight="1">
      <c r="A457" s="20" t="s">
        <v>38</v>
      </c>
      <c r="B457" s="1" t="s">
        <v>729</v>
      </c>
      <c r="C457" s="1" t="s">
        <v>20</v>
      </c>
      <c r="D457" s="1" t="s">
        <v>11</v>
      </c>
      <c r="E457" s="8">
        <f t="shared" si="13"/>
        <v>28985</v>
      </c>
      <c r="F457" s="8">
        <v>0</v>
      </c>
      <c r="G457" s="8">
        <v>28985</v>
      </c>
    </row>
    <row r="458" spans="1:7" ht="105" customHeight="1">
      <c r="A458" s="25" t="s">
        <v>730</v>
      </c>
      <c r="B458" s="3" t="s">
        <v>731</v>
      </c>
      <c r="C458" s="1"/>
      <c r="D458" s="1"/>
      <c r="E458" s="4">
        <f t="shared" si="13"/>
        <v>15629</v>
      </c>
      <c r="F458" s="4">
        <f>F459</f>
        <v>0</v>
      </c>
      <c r="G458" s="4">
        <f>G459</f>
        <v>15629</v>
      </c>
    </row>
    <row r="459" spans="1:7" ht="104.25" customHeight="1">
      <c r="A459" s="20" t="s">
        <v>732</v>
      </c>
      <c r="B459" s="1" t="s">
        <v>733</v>
      </c>
      <c r="C459" s="1"/>
      <c r="D459" s="1"/>
      <c r="E459" s="8">
        <f t="shared" si="13"/>
        <v>15629</v>
      </c>
      <c r="F459" s="8">
        <f>F460+F461</f>
        <v>0</v>
      </c>
      <c r="G459" s="8">
        <f>G460+G461</f>
        <v>15629</v>
      </c>
    </row>
    <row r="460" spans="1:7" ht="55.5" customHeight="1">
      <c r="A460" s="1" t="s">
        <v>25</v>
      </c>
      <c r="B460" s="1" t="s">
        <v>733</v>
      </c>
      <c r="C460" s="1" t="s">
        <v>17</v>
      </c>
      <c r="D460" s="1" t="s">
        <v>8</v>
      </c>
      <c r="E460" s="8">
        <f t="shared" si="13"/>
        <v>129</v>
      </c>
      <c r="F460" s="8"/>
      <c r="G460" s="8">
        <f>35+94</f>
        <v>129</v>
      </c>
    </row>
    <row r="461" spans="1:7" ht="48.75" customHeight="1">
      <c r="A461" s="20" t="s">
        <v>38</v>
      </c>
      <c r="B461" s="1" t="s">
        <v>733</v>
      </c>
      <c r="C461" s="1" t="s">
        <v>20</v>
      </c>
      <c r="D461" s="1" t="s">
        <v>8</v>
      </c>
      <c r="E461" s="8">
        <f t="shared" si="13"/>
        <v>15500</v>
      </c>
      <c r="F461" s="8"/>
      <c r="G461" s="8">
        <f>4800+10700</f>
        <v>15500</v>
      </c>
    </row>
    <row r="462" spans="1:7" ht="69" customHeight="1">
      <c r="A462" s="25" t="s">
        <v>734</v>
      </c>
      <c r="B462" s="3" t="s">
        <v>735</v>
      </c>
      <c r="C462" s="1"/>
      <c r="D462" s="1"/>
      <c r="E462" s="4">
        <f t="shared" si="13"/>
        <v>19000</v>
      </c>
      <c r="F462" s="4">
        <f>F463</f>
        <v>0</v>
      </c>
      <c r="G462" s="4">
        <f>G463</f>
        <v>19000</v>
      </c>
    </row>
    <row r="463" spans="1:7" ht="97.5" customHeight="1">
      <c r="A463" s="20" t="s">
        <v>736</v>
      </c>
      <c r="B463" s="1" t="s">
        <v>737</v>
      </c>
      <c r="C463" s="1"/>
      <c r="D463" s="1"/>
      <c r="E463" s="8">
        <f t="shared" si="13"/>
        <v>19000</v>
      </c>
      <c r="F463" s="8">
        <f>F464+F465</f>
        <v>0</v>
      </c>
      <c r="G463" s="8">
        <f>G464+G465</f>
        <v>19000</v>
      </c>
    </row>
    <row r="464" spans="1:7" ht="48" customHeight="1">
      <c r="A464" s="1" t="s">
        <v>25</v>
      </c>
      <c r="B464" s="1" t="s">
        <v>737</v>
      </c>
      <c r="C464" s="1" t="s">
        <v>17</v>
      </c>
      <c r="D464" s="1" t="s">
        <v>11</v>
      </c>
      <c r="E464" s="8">
        <f t="shared" si="13"/>
        <v>150</v>
      </c>
      <c r="F464" s="8">
        <v>0</v>
      </c>
      <c r="G464" s="8">
        <v>150</v>
      </c>
    </row>
    <row r="465" spans="1:7" ht="41.25" customHeight="1">
      <c r="A465" s="20" t="s">
        <v>38</v>
      </c>
      <c r="B465" s="1" t="s">
        <v>737</v>
      </c>
      <c r="C465" s="1" t="s">
        <v>20</v>
      </c>
      <c r="D465" s="1" t="s">
        <v>11</v>
      </c>
      <c r="E465" s="8">
        <f t="shared" si="13"/>
        <v>18850</v>
      </c>
      <c r="F465" s="8">
        <v>0</v>
      </c>
      <c r="G465" s="8">
        <v>18850</v>
      </c>
    </row>
    <row r="466" spans="1:7" ht="112.5" customHeight="1">
      <c r="A466" s="3" t="s">
        <v>738</v>
      </c>
      <c r="B466" s="3" t="s">
        <v>739</v>
      </c>
      <c r="C466" s="1"/>
      <c r="D466" s="1"/>
      <c r="E466" s="4">
        <f t="shared" si="13"/>
        <v>990</v>
      </c>
      <c r="F466" s="4">
        <f>F467</f>
        <v>0</v>
      </c>
      <c r="G466" s="4">
        <f>G467</f>
        <v>990</v>
      </c>
    </row>
    <row r="467" spans="1:7" ht="89.25" customHeight="1">
      <c r="A467" s="20" t="s">
        <v>740</v>
      </c>
      <c r="B467" s="1" t="s">
        <v>741</v>
      </c>
      <c r="C467" s="1"/>
      <c r="D467" s="1"/>
      <c r="E467" s="8">
        <f t="shared" si="13"/>
        <v>990</v>
      </c>
      <c r="F467" s="8">
        <f>F468</f>
        <v>0</v>
      </c>
      <c r="G467" s="8">
        <f>G468</f>
        <v>990</v>
      </c>
    </row>
    <row r="468" spans="1:7" ht="35.25" customHeight="1">
      <c r="A468" s="20" t="s">
        <v>38</v>
      </c>
      <c r="B468" s="1" t="s">
        <v>741</v>
      </c>
      <c r="C468" s="1" t="s">
        <v>20</v>
      </c>
      <c r="D468" s="1" t="s">
        <v>11</v>
      </c>
      <c r="E468" s="8">
        <f t="shared" si="13"/>
        <v>990</v>
      </c>
      <c r="F468" s="8">
        <v>0</v>
      </c>
      <c r="G468" s="8">
        <v>990</v>
      </c>
    </row>
    <row r="469" spans="1:7" ht="68.25" customHeight="1">
      <c r="A469" s="2" t="s">
        <v>742</v>
      </c>
      <c r="B469" s="3" t="s">
        <v>743</v>
      </c>
      <c r="C469" s="1"/>
      <c r="D469" s="1"/>
      <c r="E469" s="4">
        <f t="shared" si="13"/>
        <v>59133</v>
      </c>
      <c r="F469" s="4">
        <f>F470+F479+F483+F486</f>
        <v>3721</v>
      </c>
      <c r="G469" s="4">
        <f>G470+G479+G483+G486</f>
        <v>55412</v>
      </c>
    </row>
    <row r="470" spans="1:7" ht="111" customHeight="1">
      <c r="A470" s="2" t="s">
        <v>744</v>
      </c>
      <c r="B470" s="3" t="s">
        <v>745</v>
      </c>
      <c r="C470" s="1"/>
      <c r="D470" s="1"/>
      <c r="E470" s="4">
        <f t="shared" si="13"/>
        <v>3264</v>
      </c>
      <c r="F470" s="4">
        <f>F471+F473+F475+F477</f>
        <v>3264</v>
      </c>
      <c r="G470" s="4">
        <f>G471+G473+G475+G477</f>
        <v>0</v>
      </c>
    </row>
    <row r="471" spans="1:7" ht="57" customHeight="1">
      <c r="A471" s="20" t="s">
        <v>86</v>
      </c>
      <c r="B471" s="1" t="s">
        <v>746</v>
      </c>
      <c r="C471" s="1"/>
      <c r="D471" s="1"/>
      <c r="E471" s="8">
        <f t="shared" si="13"/>
        <v>139</v>
      </c>
      <c r="F471" s="9">
        <f>F472</f>
        <v>139</v>
      </c>
      <c r="G471" s="9">
        <f>G472</f>
        <v>0</v>
      </c>
    </row>
    <row r="472" spans="1:7" ht="71.25" customHeight="1">
      <c r="A472" s="1" t="s">
        <v>22</v>
      </c>
      <c r="B472" s="1" t="s">
        <v>746</v>
      </c>
      <c r="C472" s="1" t="s">
        <v>18</v>
      </c>
      <c r="D472" s="1" t="s">
        <v>747</v>
      </c>
      <c r="E472" s="8">
        <f t="shared" si="13"/>
        <v>139</v>
      </c>
      <c r="F472" s="8">
        <v>139</v>
      </c>
      <c r="G472" s="8">
        <v>0</v>
      </c>
    </row>
    <row r="473" spans="1:7" ht="52.5" customHeight="1">
      <c r="A473" s="20" t="s">
        <v>631</v>
      </c>
      <c r="B473" s="1" t="s">
        <v>748</v>
      </c>
      <c r="C473" s="1"/>
      <c r="D473" s="1"/>
      <c r="E473" s="8">
        <f t="shared" si="13"/>
        <v>694</v>
      </c>
      <c r="F473" s="38">
        <f>F474</f>
        <v>694</v>
      </c>
      <c r="G473" s="38"/>
    </row>
    <row r="474" spans="1:7" ht="54" customHeight="1">
      <c r="A474" s="1" t="s">
        <v>25</v>
      </c>
      <c r="B474" s="1" t="s">
        <v>748</v>
      </c>
      <c r="C474" s="1" t="s">
        <v>17</v>
      </c>
      <c r="D474" s="1" t="s">
        <v>11</v>
      </c>
      <c r="E474" s="8">
        <f t="shared" si="13"/>
        <v>694</v>
      </c>
      <c r="F474" s="8">
        <v>694</v>
      </c>
      <c r="G474" s="8">
        <v>0</v>
      </c>
    </row>
    <row r="475" spans="1:7" ht="91.5" customHeight="1">
      <c r="A475" s="20" t="s">
        <v>749</v>
      </c>
      <c r="B475" s="1" t="s">
        <v>750</v>
      </c>
      <c r="C475" s="1"/>
      <c r="D475" s="1"/>
      <c r="E475" s="8">
        <f t="shared" si="13"/>
        <v>2412</v>
      </c>
      <c r="F475" s="8">
        <f>F476</f>
        <v>2412</v>
      </c>
      <c r="G475" s="8">
        <f>G476</f>
        <v>0</v>
      </c>
    </row>
    <row r="476" spans="1:7" ht="44.25" customHeight="1">
      <c r="A476" s="20" t="s">
        <v>38</v>
      </c>
      <c r="B476" s="1" t="s">
        <v>750</v>
      </c>
      <c r="C476" s="1" t="s">
        <v>20</v>
      </c>
      <c r="D476" s="1" t="s">
        <v>11</v>
      </c>
      <c r="E476" s="8">
        <f t="shared" si="13"/>
        <v>2412</v>
      </c>
      <c r="F476" s="8">
        <v>2412</v>
      </c>
      <c r="G476" s="8">
        <v>0</v>
      </c>
    </row>
    <row r="477" spans="1:7" ht="48.75" customHeight="1">
      <c r="A477" s="20" t="s">
        <v>751</v>
      </c>
      <c r="B477" s="1" t="s">
        <v>752</v>
      </c>
      <c r="C477" s="1"/>
      <c r="D477" s="1"/>
      <c r="E477" s="8">
        <f t="shared" si="13"/>
        <v>19</v>
      </c>
      <c r="F477" s="8">
        <f>F478</f>
        <v>19</v>
      </c>
      <c r="G477" s="8">
        <f>G478</f>
        <v>0</v>
      </c>
    </row>
    <row r="478" spans="1:7" ht="54" customHeight="1">
      <c r="A478" s="1" t="s">
        <v>25</v>
      </c>
      <c r="B478" s="1" t="s">
        <v>752</v>
      </c>
      <c r="C478" s="1" t="s">
        <v>17</v>
      </c>
      <c r="D478" s="1" t="s">
        <v>11</v>
      </c>
      <c r="E478" s="8">
        <f t="shared" si="13"/>
        <v>19</v>
      </c>
      <c r="F478" s="8">
        <v>19</v>
      </c>
      <c r="G478" s="8">
        <v>0</v>
      </c>
    </row>
    <row r="479" spans="1:7" ht="57" customHeight="1">
      <c r="A479" s="3" t="s">
        <v>753</v>
      </c>
      <c r="B479" s="3" t="s">
        <v>754</v>
      </c>
      <c r="C479" s="1"/>
      <c r="D479" s="1"/>
      <c r="E479" s="4">
        <f t="shared" si="13"/>
        <v>50146</v>
      </c>
      <c r="F479" s="4">
        <f>F480</f>
        <v>0</v>
      </c>
      <c r="G479" s="4">
        <f>G480</f>
        <v>50146</v>
      </c>
    </row>
    <row r="480" spans="1:7" ht="57" customHeight="1">
      <c r="A480" s="20" t="s">
        <v>755</v>
      </c>
      <c r="B480" s="1" t="s">
        <v>756</v>
      </c>
      <c r="C480" s="1"/>
      <c r="D480" s="1"/>
      <c r="E480" s="8">
        <f t="shared" si="13"/>
        <v>50146</v>
      </c>
      <c r="F480" s="8">
        <f>F481+F482</f>
        <v>0</v>
      </c>
      <c r="G480" s="8">
        <f>G481+G482</f>
        <v>50146</v>
      </c>
    </row>
    <row r="481" spans="1:7" ht="44.25" customHeight="1">
      <c r="A481" s="20" t="s">
        <v>38</v>
      </c>
      <c r="B481" s="1" t="s">
        <v>756</v>
      </c>
      <c r="C481" s="1" t="s">
        <v>20</v>
      </c>
      <c r="D481" s="1" t="s">
        <v>747</v>
      </c>
      <c r="E481" s="8">
        <f t="shared" si="13"/>
        <v>100</v>
      </c>
      <c r="F481" s="8">
        <v>0</v>
      </c>
      <c r="G481" s="8">
        <v>100</v>
      </c>
    </row>
    <row r="482" spans="1:7" ht="72" customHeight="1">
      <c r="A482" s="1" t="s">
        <v>22</v>
      </c>
      <c r="B482" s="1" t="s">
        <v>756</v>
      </c>
      <c r="C482" s="1" t="s">
        <v>18</v>
      </c>
      <c r="D482" s="1" t="s">
        <v>747</v>
      </c>
      <c r="E482" s="8">
        <f t="shared" si="13"/>
        <v>50046</v>
      </c>
      <c r="F482" s="8">
        <v>0</v>
      </c>
      <c r="G482" s="8">
        <f>48949+1097</f>
        <v>50046</v>
      </c>
    </row>
    <row r="483" spans="1:7" ht="90" customHeight="1">
      <c r="A483" s="39" t="s">
        <v>757</v>
      </c>
      <c r="B483" s="3" t="s">
        <v>758</v>
      </c>
      <c r="C483" s="1"/>
      <c r="D483" s="1"/>
      <c r="E483" s="4">
        <f t="shared" si="13"/>
        <v>5266</v>
      </c>
      <c r="F483" s="4">
        <f>F484</f>
        <v>0</v>
      </c>
      <c r="G483" s="4">
        <f>G484</f>
        <v>5266</v>
      </c>
    </row>
    <row r="484" spans="1:7" ht="60" customHeight="1">
      <c r="A484" s="20" t="s">
        <v>755</v>
      </c>
      <c r="B484" s="1" t="s">
        <v>759</v>
      </c>
      <c r="C484" s="1"/>
      <c r="D484" s="1"/>
      <c r="E484" s="8">
        <f t="shared" si="13"/>
        <v>5266</v>
      </c>
      <c r="F484" s="8">
        <f>F485</f>
        <v>0</v>
      </c>
      <c r="G484" s="8">
        <f>G485</f>
        <v>5266</v>
      </c>
    </row>
    <row r="485" spans="1:7" ht="69.75" customHeight="1">
      <c r="A485" s="1" t="s">
        <v>22</v>
      </c>
      <c r="B485" s="1" t="s">
        <v>759</v>
      </c>
      <c r="C485" s="1" t="s">
        <v>18</v>
      </c>
      <c r="D485" s="1" t="s">
        <v>747</v>
      </c>
      <c r="E485" s="8">
        <f t="shared" si="13"/>
        <v>5266</v>
      </c>
      <c r="F485" s="8">
        <v>0</v>
      </c>
      <c r="G485" s="8">
        <f>13179-7913</f>
        <v>5266</v>
      </c>
    </row>
    <row r="486" spans="1:7" ht="103.5" customHeight="1">
      <c r="A486" s="3" t="s">
        <v>760</v>
      </c>
      <c r="B486" s="3" t="s">
        <v>761</v>
      </c>
      <c r="C486" s="1"/>
      <c r="D486" s="1"/>
      <c r="E486" s="4">
        <f t="shared" si="13"/>
        <v>457</v>
      </c>
      <c r="F486" s="4">
        <f>F487+F489</f>
        <v>457</v>
      </c>
      <c r="G486" s="4">
        <f>G487+G489</f>
        <v>0</v>
      </c>
    </row>
    <row r="487" spans="1:7" ht="23.25" customHeight="1">
      <c r="A487" s="1" t="s">
        <v>218</v>
      </c>
      <c r="B487" s="1" t="s">
        <v>762</v>
      </c>
      <c r="C487" s="1"/>
      <c r="D487" s="1"/>
      <c r="E487" s="8">
        <v>245</v>
      </c>
      <c r="F487" s="8">
        <v>245</v>
      </c>
      <c r="G487" s="8"/>
    </row>
    <row r="488" spans="1:7" ht="69.75" customHeight="1">
      <c r="A488" s="1" t="s">
        <v>22</v>
      </c>
      <c r="B488" s="1" t="s">
        <v>762</v>
      </c>
      <c r="C488" s="1" t="s">
        <v>18</v>
      </c>
      <c r="D488" s="1" t="s">
        <v>747</v>
      </c>
      <c r="E488" s="8">
        <v>245</v>
      </c>
      <c r="F488" s="8">
        <v>245</v>
      </c>
      <c r="G488" s="8">
        <v>0</v>
      </c>
    </row>
    <row r="489" spans="1:7" ht="25.5" customHeight="1">
      <c r="A489" s="1" t="s">
        <v>218</v>
      </c>
      <c r="B489" s="1" t="s">
        <v>762</v>
      </c>
      <c r="C489" s="1"/>
      <c r="D489" s="1"/>
      <c r="E489" s="8">
        <v>212</v>
      </c>
      <c r="F489" s="8">
        <v>212</v>
      </c>
      <c r="G489" s="8"/>
    </row>
    <row r="490" spans="1:7" ht="53.25" customHeight="1">
      <c r="A490" s="1" t="s">
        <v>25</v>
      </c>
      <c r="B490" s="1" t="s">
        <v>762</v>
      </c>
      <c r="C490" s="1" t="s">
        <v>17</v>
      </c>
      <c r="D490" s="1" t="s">
        <v>11</v>
      </c>
      <c r="E490" s="8">
        <v>212</v>
      </c>
      <c r="F490" s="8">
        <v>212</v>
      </c>
      <c r="G490" s="8">
        <v>0</v>
      </c>
    </row>
    <row r="491" spans="1:7" ht="44.25" customHeight="1">
      <c r="A491" s="25" t="s">
        <v>763</v>
      </c>
      <c r="B491" s="3" t="s">
        <v>764</v>
      </c>
      <c r="C491" s="1"/>
      <c r="D491" s="1"/>
      <c r="E491" s="4">
        <f t="shared" si="13"/>
        <v>80483</v>
      </c>
      <c r="F491" s="4">
        <f>F492+F497+F500+F505+F510+F513+F516+F519+F522+F525+F529+F532+F535+F538+F541+F544+F547+F550+F553</f>
        <v>2041</v>
      </c>
      <c r="G491" s="4">
        <f>G492+G497+G500+G505+G510+G513+G516+G519+G522+G525+G529+G532+G535+G538+G541+G544+G547+G550+G553</f>
        <v>78442</v>
      </c>
    </row>
    <row r="492" spans="1:7" ht="102" customHeight="1">
      <c r="A492" s="25" t="s">
        <v>765</v>
      </c>
      <c r="B492" s="3" t="s">
        <v>766</v>
      </c>
      <c r="C492" s="1"/>
      <c r="D492" s="1"/>
      <c r="E492" s="4">
        <f t="shared" si="13"/>
        <v>153</v>
      </c>
      <c r="F492" s="4">
        <f>F493+F495</f>
        <v>153</v>
      </c>
      <c r="G492" s="4">
        <f>G493+G495</f>
        <v>0</v>
      </c>
    </row>
    <row r="493" spans="1:7" ht="26.25" customHeight="1">
      <c r="A493" s="20" t="s">
        <v>767</v>
      </c>
      <c r="B493" s="1" t="s">
        <v>768</v>
      </c>
      <c r="C493" s="1"/>
      <c r="D493" s="1"/>
      <c r="E493" s="8">
        <f t="shared" si="13"/>
        <v>150</v>
      </c>
      <c r="F493" s="8">
        <f>F494</f>
        <v>150</v>
      </c>
      <c r="G493" s="8">
        <f>G494</f>
        <v>0</v>
      </c>
    </row>
    <row r="494" spans="1:7" ht="45" customHeight="1">
      <c r="A494" s="20" t="s">
        <v>38</v>
      </c>
      <c r="B494" s="1" t="s">
        <v>768</v>
      </c>
      <c r="C494" s="1" t="s">
        <v>20</v>
      </c>
      <c r="D494" s="1" t="s">
        <v>11</v>
      </c>
      <c r="E494" s="8">
        <f t="shared" si="13"/>
        <v>150</v>
      </c>
      <c r="F494" s="8">
        <v>150</v>
      </c>
      <c r="G494" s="8">
        <v>0</v>
      </c>
    </row>
    <row r="495" spans="1:7" ht="42" customHeight="1">
      <c r="A495" s="20" t="s">
        <v>600</v>
      </c>
      <c r="B495" s="1" t="s">
        <v>769</v>
      </c>
      <c r="C495" s="1"/>
      <c r="D495" s="1"/>
      <c r="E495" s="8">
        <f t="shared" si="13"/>
        <v>3</v>
      </c>
      <c r="F495" s="8">
        <f>F496</f>
        <v>3</v>
      </c>
      <c r="G495" s="8">
        <f>G496</f>
        <v>0</v>
      </c>
    </row>
    <row r="496" spans="1:7" ht="49.5" customHeight="1">
      <c r="A496" s="1" t="s">
        <v>25</v>
      </c>
      <c r="B496" s="1" t="s">
        <v>769</v>
      </c>
      <c r="C496" s="1" t="s">
        <v>17</v>
      </c>
      <c r="D496" s="1" t="s">
        <v>11</v>
      </c>
      <c r="E496" s="8">
        <f t="shared" si="13"/>
        <v>3</v>
      </c>
      <c r="F496" s="8">
        <v>3</v>
      </c>
      <c r="G496" s="8">
        <v>0</v>
      </c>
    </row>
    <row r="497" spans="1:7" ht="60.75" customHeight="1">
      <c r="A497" s="25" t="s">
        <v>770</v>
      </c>
      <c r="B497" s="3" t="s">
        <v>771</v>
      </c>
      <c r="C497" s="1"/>
      <c r="D497" s="1"/>
      <c r="E497" s="4">
        <f t="shared" si="13"/>
        <v>6</v>
      </c>
      <c r="F497" s="4">
        <f>F498</f>
        <v>6</v>
      </c>
      <c r="G497" s="4">
        <f>G498</f>
        <v>0</v>
      </c>
    </row>
    <row r="498" spans="1:7" ht="54" customHeight="1">
      <c r="A498" s="20" t="s">
        <v>631</v>
      </c>
      <c r="B498" s="1" t="s">
        <v>772</v>
      </c>
      <c r="C498" s="1"/>
      <c r="D498" s="1"/>
      <c r="E498" s="8">
        <f t="shared" si="13"/>
        <v>6</v>
      </c>
      <c r="F498" s="8">
        <f>F499</f>
        <v>6</v>
      </c>
      <c r="G498" s="8">
        <f>G499</f>
        <v>0</v>
      </c>
    </row>
    <row r="499" spans="1:7" ht="53.25" customHeight="1">
      <c r="A499" s="1" t="s">
        <v>25</v>
      </c>
      <c r="B499" s="1" t="s">
        <v>772</v>
      </c>
      <c r="C499" s="1" t="s">
        <v>17</v>
      </c>
      <c r="D499" s="1" t="s">
        <v>11</v>
      </c>
      <c r="E499" s="8">
        <f t="shared" si="13"/>
        <v>6</v>
      </c>
      <c r="F499" s="8">
        <v>6</v>
      </c>
      <c r="G499" s="8">
        <v>0</v>
      </c>
    </row>
    <row r="500" spans="1:7" ht="157.5" customHeight="1">
      <c r="A500" s="25" t="s">
        <v>773</v>
      </c>
      <c r="B500" s="3" t="s">
        <v>774</v>
      </c>
      <c r="C500" s="1"/>
      <c r="D500" s="1"/>
      <c r="E500" s="4">
        <f t="shared" si="13"/>
        <v>303</v>
      </c>
      <c r="F500" s="4">
        <f>F501+F503</f>
        <v>303</v>
      </c>
      <c r="G500" s="4">
        <f>G501+G503</f>
        <v>0</v>
      </c>
    </row>
    <row r="501" spans="1:7" ht="21.75" customHeight="1">
      <c r="A501" s="20" t="s">
        <v>767</v>
      </c>
      <c r="B501" s="1" t="s">
        <v>775</v>
      </c>
      <c r="C501" s="1"/>
      <c r="D501" s="1"/>
      <c r="E501" s="8">
        <f t="shared" si="13"/>
        <v>300</v>
      </c>
      <c r="F501" s="8">
        <f>F502</f>
        <v>300</v>
      </c>
      <c r="G501" s="8">
        <f>G502</f>
        <v>0</v>
      </c>
    </row>
    <row r="502" spans="1:7" ht="44.25" customHeight="1">
      <c r="A502" s="20" t="s">
        <v>38</v>
      </c>
      <c r="B502" s="1" t="s">
        <v>775</v>
      </c>
      <c r="C502" s="1" t="s">
        <v>20</v>
      </c>
      <c r="D502" s="1" t="s">
        <v>11</v>
      </c>
      <c r="E502" s="8">
        <f t="shared" si="13"/>
        <v>300</v>
      </c>
      <c r="F502" s="8">
        <v>300</v>
      </c>
      <c r="G502" s="8">
        <v>0</v>
      </c>
    </row>
    <row r="503" spans="1:7" ht="45" customHeight="1">
      <c r="A503" s="20" t="s">
        <v>600</v>
      </c>
      <c r="B503" s="1" t="s">
        <v>776</v>
      </c>
      <c r="C503" s="1"/>
      <c r="D503" s="1"/>
      <c r="E503" s="8">
        <f t="shared" si="13"/>
        <v>3</v>
      </c>
      <c r="F503" s="8">
        <f>F504</f>
        <v>3</v>
      </c>
      <c r="G503" s="8">
        <f>G504</f>
        <v>0</v>
      </c>
    </row>
    <row r="504" spans="1:7" ht="39.75" customHeight="1">
      <c r="A504" s="1" t="s">
        <v>25</v>
      </c>
      <c r="B504" s="1" t="s">
        <v>776</v>
      </c>
      <c r="C504" s="1" t="s">
        <v>17</v>
      </c>
      <c r="D504" s="1" t="s">
        <v>11</v>
      </c>
      <c r="E504" s="8">
        <f t="shared" si="13"/>
        <v>3</v>
      </c>
      <c r="F504" s="8">
        <v>3</v>
      </c>
      <c r="G504" s="8">
        <v>0</v>
      </c>
    </row>
    <row r="505" spans="1:7" ht="138.75" customHeight="1">
      <c r="A505" s="25" t="s">
        <v>777</v>
      </c>
      <c r="B505" s="3" t="s">
        <v>778</v>
      </c>
      <c r="C505" s="1"/>
      <c r="D505" s="1"/>
      <c r="E505" s="4">
        <f t="shared" si="13"/>
        <v>202</v>
      </c>
      <c r="F505" s="4">
        <f>F506+F508</f>
        <v>202</v>
      </c>
      <c r="G505" s="4">
        <f>G506+G508</f>
        <v>0</v>
      </c>
    </row>
    <row r="506" spans="1:7" ht="23.25" customHeight="1">
      <c r="A506" s="20" t="s">
        <v>767</v>
      </c>
      <c r="B506" s="1" t="s">
        <v>779</v>
      </c>
      <c r="C506" s="1"/>
      <c r="D506" s="1"/>
      <c r="E506" s="8">
        <f t="shared" si="13"/>
        <v>200</v>
      </c>
      <c r="F506" s="8">
        <f>F507</f>
        <v>200</v>
      </c>
      <c r="G506" s="8">
        <f>G507</f>
        <v>0</v>
      </c>
    </row>
    <row r="507" spans="1:7" ht="33">
      <c r="A507" s="20" t="s">
        <v>38</v>
      </c>
      <c r="B507" s="1" t="s">
        <v>779</v>
      </c>
      <c r="C507" s="1" t="s">
        <v>20</v>
      </c>
      <c r="D507" s="1" t="s">
        <v>11</v>
      </c>
      <c r="E507" s="8">
        <f aca="true" t="shared" si="14" ref="E507:E572">F507+G507</f>
        <v>200</v>
      </c>
      <c r="F507" s="8">
        <v>200</v>
      </c>
      <c r="G507" s="8">
        <v>0</v>
      </c>
    </row>
    <row r="508" spans="1:7" ht="39" customHeight="1">
      <c r="A508" s="20" t="s">
        <v>600</v>
      </c>
      <c r="B508" s="1" t="s">
        <v>780</v>
      </c>
      <c r="C508" s="1"/>
      <c r="D508" s="1"/>
      <c r="E508" s="8">
        <f t="shared" si="14"/>
        <v>2</v>
      </c>
      <c r="F508" s="8">
        <f>F509</f>
        <v>2</v>
      </c>
      <c r="G508" s="8">
        <f>G509</f>
        <v>0</v>
      </c>
    </row>
    <row r="509" spans="1:7" ht="49.5">
      <c r="A509" s="1" t="s">
        <v>25</v>
      </c>
      <c r="B509" s="1" t="s">
        <v>780</v>
      </c>
      <c r="C509" s="1" t="s">
        <v>17</v>
      </c>
      <c r="D509" s="1" t="s">
        <v>11</v>
      </c>
      <c r="E509" s="8">
        <f t="shared" si="14"/>
        <v>2</v>
      </c>
      <c r="F509" s="8">
        <v>2</v>
      </c>
      <c r="G509" s="8">
        <v>0</v>
      </c>
    </row>
    <row r="510" spans="1:7" ht="160.5" customHeight="1">
      <c r="A510" s="25" t="s">
        <v>781</v>
      </c>
      <c r="B510" s="3" t="s">
        <v>782</v>
      </c>
      <c r="C510" s="1"/>
      <c r="D510" s="1"/>
      <c r="E510" s="4">
        <f t="shared" si="14"/>
        <v>25</v>
      </c>
      <c r="F510" s="4">
        <f>F511</f>
        <v>25</v>
      </c>
      <c r="G510" s="4">
        <f>G511</f>
        <v>0</v>
      </c>
    </row>
    <row r="511" spans="1:7" ht="27" customHeight="1">
      <c r="A511" s="20" t="s">
        <v>767</v>
      </c>
      <c r="B511" s="1" t="s">
        <v>783</v>
      </c>
      <c r="C511" s="1"/>
      <c r="D511" s="1"/>
      <c r="E511" s="8">
        <f t="shared" si="14"/>
        <v>25</v>
      </c>
      <c r="F511" s="8">
        <f>F512</f>
        <v>25</v>
      </c>
      <c r="G511" s="8">
        <f>G512</f>
        <v>0</v>
      </c>
    </row>
    <row r="512" spans="1:7" ht="33">
      <c r="A512" s="20" t="s">
        <v>38</v>
      </c>
      <c r="B512" s="1" t="s">
        <v>783</v>
      </c>
      <c r="C512" s="1" t="s">
        <v>20</v>
      </c>
      <c r="D512" s="1" t="s">
        <v>11</v>
      </c>
      <c r="E512" s="8">
        <f t="shared" si="14"/>
        <v>25</v>
      </c>
      <c r="F512" s="8">
        <v>25</v>
      </c>
      <c r="G512" s="8">
        <v>0</v>
      </c>
    </row>
    <row r="513" spans="1:7" ht="208.5" customHeight="1">
      <c r="A513" s="25" t="s">
        <v>887</v>
      </c>
      <c r="B513" s="3" t="s">
        <v>784</v>
      </c>
      <c r="C513" s="1"/>
      <c r="D513" s="1"/>
      <c r="E513" s="4">
        <f t="shared" si="14"/>
        <v>635</v>
      </c>
      <c r="F513" s="4">
        <f>F514</f>
        <v>635</v>
      </c>
      <c r="G513" s="4">
        <f>G514</f>
        <v>0</v>
      </c>
    </row>
    <row r="514" spans="1:7" ht="16.5">
      <c r="A514" s="20" t="s">
        <v>767</v>
      </c>
      <c r="B514" s="1" t="s">
        <v>785</v>
      </c>
      <c r="C514" s="1"/>
      <c r="D514" s="1"/>
      <c r="E514" s="8">
        <f t="shared" si="14"/>
        <v>635</v>
      </c>
      <c r="F514" s="8">
        <f>F515</f>
        <v>635</v>
      </c>
      <c r="G514" s="8">
        <f>G515</f>
        <v>0</v>
      </c>
    </row>
    <row r="515" spans="1:7" ht="33">
      <c r="A515" s="20" t="s">
        <v>38</v>
      </c>
      <c r="B515" s="1" t="s">
        <v>785</v>
      </c>
      <c r="C515" s="1" t="s">
        <v>20</v>
      </c>
      <c r="D515" s="1" t="s">
        <v>11</v>
      </c>
      <c r="E515" s="8">
        <f t="shared" si="14"/>
        <v>635</v>
      </c>
      <c r="F515" s="8">
        <v>635</v>
      </c>
      <c r="G515" s="8">
        <v>0</v>
      </c>
    </row>
    <row r="516" spans="1:7" ht="117.75" customHeight="1">
      <c r="A516" s="25" t="s">
        <v>786</v>
      </c>
      <c r="B516" s="3" t="s">
        <v>787</v>
      </c>
      <c r="C516" s="1"/>
      <c r="D516" s="1"/>
      <c r="E516" s="4">
        <f t="shared" si="14"/>
        <v>2916</v>
      </c>
      <c r="F516" s="4">
        <f>F517</f>
        <v>0</v>
      </c>
      <c r="G516" s="4">
        <f>G517</f>
        <v>2916</v>
      </c>
    </row>
    <row r="517" spans="1:7" ht="77.25" customHeight="1">
      <c r="A517" s="20" t="s">
        <v>788</v>
      </c>
      <c r="B517" s="1" t="s">
        <v>789</v>
      </c>
      <c r="C517" s="1"/>
      <c r="D517" s="1"/>
      <c r="E517" s="8">
        <f t="shared" si="14"/>
        <v>2916</v>
      </c>
      <c r="F517" s="8">
        <f>F518</f>
        <v>0</v>
      </c>
      <c r="G517" s="8">
        <f>G518</f>
        <v>2916</v>
      </c>
    </row>
    <row r="518" spans="1:7" ht="33">
      <c r="A518" s="20" t="s">
        <v>38</v>
      </c>
      <c r="B518" s="1" t="s">
        <v>789</v>
      </c>
      <c r="C518" s="1" t="s">
        <v>20</v>
      </c>
      <c r="D518" s="1" t="s">
        <v>11</v>
      </c>
      <c r="E518" s="8">
        <f t="shared" si="14"/>
        <v>2916</v>
      </c>
      <c r="F518" s="8">
        <v>0</v>
      </c>
      <c r="G518" s="8">
        <v>2916</v>
      </c>
    </row>
    <row r="519" spans="1:7" ht="103.5" customHeight="1">
      <c r="A519" s="25" t="s">
        <v>790</v>
      </c>
      <c r="B519" s="3" t="s">
        <v>791</v>
      </c>
      <c r="C519" s="1"/>
      <c r="D519" s="1"/>
      <c r="E519" s="4">
        <f t="shared" si="14"/>
        <v>559</v>
      </c>
      <c r="F519" s="4">
        <f>-F520</f>
        <v>0</v>
      </c>
      <c r="G519" s="4">
        <f>G520</f>
        <v>559</v>
      </c>
    </row>
    <row r="520" spans="1:7" ht="87" customHeight="1">
      <c r="A520" s="20" t="s">
        <v>788</v>
      </c>
      <c r="B520" s="1" t="s">
        <v>792</v>
      </c>
      <c r="C520" s="1"/>
      <c r="D520" s="1"/>
      <c r="E520" s="8">
        <f>F520+G520</f>
        <v>559</v>
      </c>
      <c r="F520" s="8">
        <f>F521</f>
        <v>0</v>
      </c>
      <c r="G520" s="8">
        <f>G521</f>
        <v>559</v>
      </c>
    </row>
    <row r="521" spans="1:7" ht="39.75" customHeight="1">
      <c r="A521" s="20" t="s">
        <v>38</v>
      </c>
      <c r="B521" s="1" t="s">
        <v>792</v>
      </c>
      <c r="C521" s="1" t="s">
        <v>20</v>
      </c>
      <c r="D521" s="1" t="s">
        <v>11</v>
      </c>
      <c r="E521" s="8">
        <f>F521+G521</f>
        <v>559</v>
      </c>
      <c r="F521" s="8">
        <v>0</v>
      </c>
      <c r="G521" s="8">
        <v>559</v>
      </c>
    </row>
    <row r="522" spans="1:7" ht="102" customHeight="1">
      <c r="A522" s="25" t="s">
        <v>793</v>
      </c>
      <c r="B522" s="3" t="s">
        <v>794</v>
      </c>
      <c r="C522" s="40"/>
      <c r="D522" s="3"/>
      <c r="E522" s="4">
        <f t="shared" si="14"/>
        <v>29206</v>
      </c>
      <c r="F522" s="4">
        <f>F523</f>
        <v>0</v>
      </c>
      <c r="G522" s="4">
        <f>G523</f>
        <v>29206</v>
      </c>
    </row>
    <row r="523" spans="1:7" ht="70.5" customHeight="1">
      <c r="A523" s="20" t="s">
        <v>788</v>
      </c>
      <c r="B523" s="1" t="s">
        <v>795</v>
      </c>
      <c r="C523" s="1"/>
      <c r="D523" s="3"/>
      <c r="E523" s="8">
        <f>F523+G523</f>
        <v>29206</v>
      </c>
      <c r="F523" s="8">
        <f>F524</f>
        <v>0</v>
      </c>
      <c r="G523" s="8">
        <f>G524</f>
        <v>29206</v>
      </c>
    </row>
    <row r="524" spans="1:7" ht="66">
      <c r="A524" s="1" t="s">
        <v>22</v>
      </c>
      <c r="B524" s="1" t="s">
        <v>795</v>
      </c>
      <c r="C524" s="1" t="s">
        <v>18</v>
      </c>
      <c r="D524" s="1" t="s">
        <v>11</v>
      </c>
      <c r="E524" s="8">
        <f>F524+G524</f>
        <v>29206</v>
      </c>
      <c r="F524" s="8">
        <v>0</v>
      </c>
      <c r="G524" s="8">
        <v>29206</v>
      </c>
    </row>
    <row r="525" spans="1:7" ht="129" customHeight="1">
      <c r="A525" s="25" t="s">
        <v>796</v>
      </c>
      <c r="B525" s="3" t="s">
        <v>797</v>
      </c>
      <c r="C525" s="1"/>
      <c r="D525" s="1"/>
      <c r="E525" s="4">
        <f t="shared" si="14"/>
        <v>349</v>
      </c>
      <c r="F525" s="4">
        <f>F526</f>
        <v>0</v>
      </c>
      <c r="G525" s="4">
        <f>G526</f>
        <v>349</v>
      </c>
    </row>
    <row r="526" spans="1:7" ht="78" customHeight="1">
      <c r="A526" s="20" t="s">
        <v>788</v>
      </c>
      <c r="B526" s="1" t="s">
        <v>798</v>
      </c>
      <c r="C526" s="1"/>
      <c r="D526" s="1"/>
      <c r="E526" s="8">
        <f t="shared" si="14"/>
        <v>349</v>
      </c>
      <c r="F526" s="8">
        <f>F527+F528</f>
        <v>0</v>
      </c>
      <c r="G526" s="8">
        <f>G527+G528</f>
        <v>349</v>
      </c>
    </row>
    <row r="527" spans="1:7" ht="52.5" customHeight="1">
      <c r="A527" s="1" t="s">
        <v>25</v>
      </c>
      <c r="B527" s="1" t="s">
        <v>798</v>
      </c>
      <c r="C527" s="1" t="s">
        <v>17</v>
      </c>
      <c r="D527" s="1" t="s">
        <v>11</v>
      </c>
      <c r="E527" s="8">
        <f t="shared" si="14"/>
        <v>4</v>
      </c>
      <c r="F527" s="8">
        <v>0</v>
      </c>
      <c r="G527" s="8">
        <v>4</v>
      </c>
    </row>
    <row r="528" spans="1:7" ht="37.5" customHeight="1">
      <c r="A528" s="20" t="s">
        <v>38</v>
      </c>
      <c r="B528" s="1" t="s">
        <v>798</v>
      </c>
      <c r="C528" s="1" t="s">
        <v>20</v>
      </c>
      <c r="D528" s="1" t="s">
        <v>11</v>
      </c>
      <c r="E528" s="8">
        <f t="shared" si="14"/>
        <v>345</v>
      </c>
      <c r="F528" s="8">
        <v>0</v>
      </c>
      <c r="G528" s="8">
        <v>345</v>
      </c>
    </row>
    <row r="529" spans="1:7" ht="63" customHeight="1">
      <c r="A529" s="25" t="s">
        <v>799</v>
      </c>
      <c r="B529" s="3" t="s">
        <v>800</v>
      </c>
      <c r="C529" s="1"/>
      <c r="D529" s="1"/>
      <c r="E529" s="4">
        <f t="shared" si="14"/>
        <v>348</v>
      </c>
      <c r="F529" s="4">
        <f>F530</f>
        <v>348</v>
      </c>
      <c r="G529" s="4">
        <f>G530</f>
        <v>0</v>
      </c>
    </row>
    <row r="530" spans="1:7" ht="26.25" customHeight="1">
      <c r="A530" s="19" t="s">
        <v>218</v>
      </c>
      <c r="B530" s="1" t="s">
        <v>801</v>
      </c>
      <c r="C530" s="1"/>
      <c r="D530" s="1"/>
      <c r="E530" s="8">
        <f t="shared" si="14"/>
        <v>348</v>
      </c>
      <c r="F530" s="8">
        <f>F531</f>
        <v>348</v>
      </c>
      <c r="G530" s="8">
        <f>G531</f>
        <v>0</v>
      </c>
    </row>
    <row r="531" spans="1:7" ht="52.5" customHeight="1">
      <c r="A531" s="1" t="s">
        <v>25</v>
      </c>
      <c r="B531" s="1" t="s">
        <v>801</v>
      </c>
      <c r="C531" s="1" t="s">
        <v>17</v>
      </c>
      <c r="D531" s="1" t="s">
        <v>11</v>
      </c>
      <c r="E531" s="8">
        <f t="shared" si="14"/>
        <v>348</v>
      </c>
      <c r="F531" s="8">
        <v>348</v>
      </c>
      <c r="G531" s="8">
        <v>0</v>
      </c>
    </row>
    <row r="532" spans="1:7" ht="75.75" customHeight="1">
      <c r="A532" s="25" t="s">
        <v>888</v>
      </c>
      <c r="B532" s="3" t="s">
        <v>802</v>
      </c>
      <c r="C532" s="1"/>
      <c r="D532" s="1"/>
      <c r="E532" s="4">
        <f t="shared" si="14"/>
        <v>8</v>
      </c>
      <c r="F532" s="4">
        <f>F533</f>
        <v>8</v>
      </c>
      <c r="G532" s="4">
        <f>G533</f>
        <v>0</v>
      </c>
    </row>
    <row r="533" spans="1:7" ht="33">
      <c r="A533" s="1" t="s">
        <v>803</v>
      </c>
      <c r="B533" s="1" t="s">
        <v>804</v>
      </c>
      <c r="C533" s="1"/>
      <c r="D533" s="1"/>
      <c r="E533" s="8">
        <f t="shared" si="14"/>
        <v>8</v>
      </c>
      <c r="F533" s="8">
        <f>F534</f>
        <v>8</v>
      </c>
      <c r="G533" s="8">
        <f>G534</f>
        <v>0</v>
      </c>
    </row>
    <row r="534" spans="1:7" ht="33">
      <c r="A534" s="20" t="s">
        <v>38</v>
      </c>
      <c r="B534" s="1" t="s">
        <v>804</v>
      </c>
      <c r="C534" s="1" t="s">
        <v>20</v>
      </c>
      <c r="D534" s="1" t="s">
        <v>8</v>
      </c>
      <c r="E534" s="8">
        <f t="shared" si="14"/>
        <v>8</v>
      </c>
      <c r="F534" s="8">
        <v>8</v>
      </c>
      <c r="G534" s="8"/>
    </row>
    <row r="535" spans="1:7" ht="90.75" customHeight="1">
      <c r="A535" s="25" t="s">
        <v>805</v>
      </c>
      <c r="B535" s="3" t="s">
        <v>806</v>
      </c>
      <c r="C535" s="1"/>
      <c r="D535" s="1"/>
      <c r="E535" s="4">
        <f t="shared" si="14"/>
        <v>350</v>
      </c>
      <c r="F535" s="4">
        <f>F536</f>
        <v>350</v>
      </c>
      <c r="G535" s="4">
        <f>G536</f>
        <v>0</v>
      </c>
    </row>
    <row r="536" spans="1:7" ht="33">
      <c r="A536" s="1" t="s">
        <v>803</v>
      </c>
      <c r="B536" s="1" t="s">
        <v>807</v>
      </c>
      <c r="C536" s="1"/>
      <c r="D536" s="1"/>
      <c r="E536" s="8">
        <f t="shared" si="14"/>
        <v>350</v>
      </c>
      <c r="F536" s="8">
        <f>F537</f>
        <v>350</v>
      </c>
      <c r="G536" s="8">
        <f>G537</f>
        <v>0</v>
      </c>
    </row>
    <row r="537" spans="1:7" ht="33">
      <c r="A537" s="20" t="s">
        <v>38</v>
      </c>
      <c r="B537" s="1" t="s">
        <v>807</v>
      </c>
      <c r="C537" s="1" t="s">
        <v>20</v>
      </c>
      <c r="D537" s="1" t="s">
        <v>8</v>
      </c>
      <c r="E537" s="8">
        <f t="shared" si="14"/>
        <v>350</v>
      </c>
      <c r="F537" s="8">
        <v>350</v>
      </c>
      <c r="G537" s="8"/>
    </row>
    <row r="538" spans="1:7" ht="111.75" customHeight="1">
      <c r="A538" s="25" t="s">
        <v>808</v>
      </c>
      <c r="B538" s="3" t="s">
        <v>809</v>
      </c>
      <c r="C538" s="1"/>
      <c r="D538" s="1"/>
      <c r="E538" s="4">
        <f t="shared" si="14"/>
        <v>11</v>
      </c>
      <c r="F538" s="4">
        <f>F539</f>
        <v>11</v>
      </c>
      <c r="G538" s="4">
        <f>G539</f>
        <v>0</v>
      </c>
    </row>
    <row r="539" spans="1:7" ht="26.25" customHeight="1">
      <c r="A539" s="20" t="s">
        <v>92</v>
      </c>
      <c r="B539" s="1" t="s">
        <v>810</v>
      </c>
      <c r="C539" s="1"/>
      <c r="D539" s="1"/>
      <c r="E539" s="8">
        <f t="shared" si="14"/>
        <v>11</v>
      </c>
      <c r="F539" s="8">
        <f>F540</f>
        <v>11</v>
      </c>
      <c r="G539" s="8">
        <f>G540</f>
        <v>0</v>
      </c>
    </row>
    <row r="540" spans="1:7" ht="49.5">
      <c r="A540" s="1" t="s">
        <v>25</v>
      </c>
      <c r="B540" s="1" t="s">
        <v>810</v>
      </c>
      <c r="C540" s="1" t="s">
        <v>17</v>
      </c>
      <c r="D540" s="1" t="s">
        <v>8</v>
      </c>
      <c r="E540" s="8">
        <f t="shared" si="14"/>
        <v>11</v>
      </c>
      <c r="F540" s="8">
        <v>11</v>
      </c>
      <c r="G540" s="8"/>
    </row>
    <row r="541" spans="1:7" ht="66">
      <c r="A541" s="25" t="s">
        <v>811</v>
      </c>
      <c r="B541" s="3" t="s">
        <v>812</v>
      </c>
      <c r="C541" s="1"/>
      <c r="D541" s="1"/>
      <c r="E541" s="4">
        <f t="shared" si="14"/>
        <v>1165</v>
      </c>
      <c r="F541" s="4">
        <f>F542</f>
        <v>0</v>
      </c>
      <c r="G541" s="4">
        <f>G542</f>
        <v>1165</v>
      </c>
    </row>
    <row r="542" spans="1:7" ht="69" customHeight="1">
      <c r="A542" s="20" t="s">
        <v>813</v>
      </c>
      <c r="B542" s="1" t="s">
        <v>814</v>
      </c>
      <c r="C542" s="1"/>
      <c r="D542" s="1"/>
      <c r="E542" s="8">
        <f t="shared" si="14"/>
        <v>1165</v>
      </c>
      <c r="F542" s="8">
        <f>F543</f>
        <v>0</v>
      </c>
      <c r="G542" s="8">
        <f>G543</f>
        <v>1165</v>
      </c>
    </row>
    <row r="543" spans="1:7" ht="33">
      <c r="A543" s="20" t="s">
        <v>38</v>
      </c>
      <c r="B543" s="1" t="s">
        <v>814</v>
      </c>
      <c r="C543" s="1" t="s">
        <v>20</v>
      </c>
      <c r="D543" s="1" t="s">
        <v>8</v>
      </c>
      <c r="E543" s="8">
        <f t="shared" si="14"/>
        <v>1165</v>
      </c>
      <c r="F543" s="8"/>
      <c r="G543" s="8">
        <v>1165</v>
      </c>
    </row>
    <row r="544" spans="1:7" ht="146.25" customHeight="1">
      <c r="A544" s="25" t="s">
        <v>815</v>
      </c>
      <c r="B544" s="3" t="s">
        <v>816</v>
      </c>
      <c r="C544" s="1"/>
      <c r="D544" s="1"/>
      <c r="E544" s="4">
        <f t="shared" si="14"/>
        <v>26166</v>
      </c>
      <c r="F544" s="4">
        <f>F545</f>
        <v>0</v>
      </c>
      <c r="G544" s="4">
        <f>G545</f>
        <v>26166</v>
      </c>
    </row>
    <row r="545" spans="1:7" ht="81" customHeight="1">
      <c r="A545" s="7" t="s">
        <v>920</v>
      </c>
      <c r="B545" s="1" t="s">
        <v>817</v>
      </c>
      <c r="C545" s="1"/>
      <c r="D545" s="1"/>
      <c r="E545" s="8">
        <f t="shared" si="14"/>
        <v>26166</v>
      </c>
      <c r="F545" s="8">
        <f>F546</f>
        <v>0</v>
      </c>
      <c r="G545" s="8">
        <f>G546</f>
        <v>26166</v>
      </c>
    </row>
    <row r="546" spans="1:7" ht="33">
      <c r="A546" s="20" t="s">
        <v>38</v>
      </c>
      <c r="B546" s="1" t="s">
        <v>817</v>
      </c>
      <c r="C546" s="1" t="s">
        <v>20</v>
      </c>
      <c r="D546" s="1" t="s">
        <v>8</v>
      </c>
      <c r="E546" s="8">
        <f t="shared" si="14"/>
        <v>26166</v>
      </c>
      <c r="F546" s="8"/>
      <c r="G546" s="8">
        <f>21936+4230</f>
        <v>26166</v>
      </c>
    </row>
    <row r="547" spans="1:7" ht="94.5" customHeight="1">
      <c r="A547" s="25" t="s">
        <v>818</v>
      </c>
      <c r="B547" s="3" t="s">
        <v>819</v>
      </c>
      <c r="C547" s="1"/>
      <c r="D547" s="1"/>
      <c r="E547" s="4">
        <f t="shared" si="14"/>
        <v>4091</v>
      </c>
      <c r="F547" s="4">
        <f>F548</f>
        <v>0</v>
      </c>
      <c r="G547" s="4">
        <f>G548</f>
        <v>4091</v>
      </c>
    </row>
    <row r="548" spans="1:7" ht="81" customHeight="1">
      <c r="A548" s="7" t="s">
        <v>920</v>
      </c>
      <c r="B548" s="1" t="s">
        <v>820</v>
      </c>
      <c r="C548" s="1"/>
      <c r="D548" s="1"/>
      <c r="E548" s="8">
        <f t="shared" si="14"/>
        <v>4091</v>
      </c>
      <c r="F548" s="8">
        <f>F549</f>
        <v>0</v>
      </c>
      <c r="G548" s="8">
        <f>G549</f>
        <v>4091</v>
      </c>
    </row>
    <row r="549" spans="1:7" ht="42" customHeight="1">
      <c r="A549" s="20" t="s">
        <v>38</v>
      </c>
      <c r="B549" s="1" t="s">
        <v>820</v>
      </c>
      <c r="C549" s="1" t="s">
        <v>20</v>
      </c>
      <c r="D549" s="1" t="s">
        <v>8</v>
      </c>
      <c r="E549" s="8">
        <f t="shared" si="14"/>
        <v>4091</v>
      </c>
      <c r="F549" s="8"/>
      <c r="G549" s="8">
        <v>4091</v>
      </c>
    </row>
    <row r="550" spans="1:7" ht="82.5">
      <c r="A550" s="25" t="s">
        <v>821</v>
      </c>
      <c r="B550" s="3" t="s">
        <v>822</v>
      </c>
      <c r="C550" s="1"/>
      <c r="D550" s="1"/>
      <c r="E550" s="4">
        <f t="shared" si="14"/>
        <v>13125</v>
      </c>
      <c r="F550" s="4">
        <f>F551</f>
        <v>0</v>
      </c>
      <c r="G550" s="4">
        <f>G551</f>
        <v>13125</v>
      </c>
    </row>
    <row r="551" spans="1:7" ht="87.75" customHeight="1">
      <c r="A551" s="20" t="s">
        <v>823</v>
      </c>
      <c r="B551" s="1" t="s">
        <v>824</v>
      </c>
      <c r="C551" s="1"/>
      <c r="D551" s="1"/>
      <c r="E551" s="8">
        <f t="shared" si="14"/>
        <v>13125</v>
      </c>
      <c r="F551" s="8">
        <f>F552</f>
        <v>0</v>
      </c>
      <c r="G551" s="8">
        <f>G552</f>
        <v>13125</v>
      </c>
    </row>
    <row r="552" spans="1:7" ht="37.5" customHeight="1">
      <c r="A552" s="20" t="s">
        <v>38</v>
      </c>
      <c r="B552" s="1" t="s">
        <v>824</v>
      </c>
      <c r="C552" s="1" t="s">
        <v>20</v>
      </c>
      <c r="D552" s="1" t="s">
        <v>8</v>
      </c>
      <c r="E552" s="8">
        <f t="shared" si="14"/>
        <v>13125</v>
      </c>
      <c r="F552" s="8"/>
      <c r="G552" s="8">
        <f>10719+2406</f>
        <v>13125</v>
      </c>
    </row>
    <row r="553" spans="1:7" ht="108.75" customHeight="1">
      <c r="A553" s="3" t="s">
        <v>808</v>
      </c>
      <c r="B553" s="3" t="s">
        <v>825</v>
      </c>
      <c r="C553" s="1"/>
      <c r="D553" s="1"/>
      <c r="E553" s="4">
        <f t="shared" si="14"/>
        <v>865</v>
      </c>
      <c r="F553" s="4">
        <f>F554</f>
        <v>0</v>
      </c>
      <c r="G553" s="4">
        <f>G554</f>
        <v>865</v>
      </c>
    </row>
    <row r="554" spans="1:7" ht="107.25" customHeight="1">
      <c r="A554" s="20" t="s">
        <v>826</v>
      </c>
      <c r="B554" s="1" t="s">
        <v>827</v>
      </c>
      <c r="C554" s="1"/>
      <c r="D554" s="1"/>
      <c r="E554" s="8">
        <f t="shared" si="14"/>
        <v>865</v>
      </c>
      <c r="F554" s="8">
        <f>F555+F556</f>
        <v>0</v>
      </c>
      <c r="G554" s="8">
        <f>G555+G556</f>
        <v>865</v>
      </c>
    </row>
    <row r="555" spans="1:7" ht="52.5" customHeight="1">
      <c r="A555" s="1" t="s">
        <v>25</v>
      </c>
      <c r="B555" s="1" t="s">
        <v>827</v>
      </c>
      <c r="C555" s="1" t="s">
        <v>17</v>
      </c>
      <c r="D555" s="1" t="s">
        <v>8</v>
      </c>
      <c r="E555" s="8">
        <f t="shared" si="14"/>
        <v>385</v>
      </c>
      <c r="F555" s="8">
        <v>0</v>
      </c>
      <c r="G555" s="8">
        <v>385</v>
      </c>
    </row>
    <row r="556" spans="1:7" ht="40.5" customHeight="1">
      <c r="A556" s="20" t="s">
        <v>38</v>
      </c>
      <c r="B556" s="1" t="s">
        <v>827</v>
      </c>
      <c r="C556" s="1" t="s">
        <v>20</v>
      </c>
      <c r="D556" s="1" t="s">
        <v>8</v>
      </c>
      <c r="E556" s="8">
        <f t="shared" si="14"/>
        <v>480</v>
      </c>
      <c r="F556" s="8"/>
      <c r="G556" s="8">
        <v>480</v>
      </c>
    </row>
    <row r="557" spans="1:7" ht="45.75" customHeight="1">
      <c r="A557" s="2" t="s">
        <v>828</v>
      </c>
      <c r="B557" s="3" t="s">
        <v>829</v>
      </c>
      <c r="C557" s="1"/>
      <c r="D557" s="1"/>
      <c r="E557" s="4">
        <f t="shared" si="14"/>
        <v>3636</v>
      </c>
      <c r="F557" s="4">
        <f>F558+F561+F564</f>
        <v>3636</v>
      </c>
      <c r="G557" s="4">
        <f>G558+G561+G564</f>
        <v>0</v>
      </c>
    </row>
    <row r="558" spans="1:7" ht="87" customHeight="1">
      <c r="A558" s="2" t="s">
        <v>830</v>
      </c>
      <c r="B558" s="3" t="s">
        <v>831</v>
      </c>
      <c r="C558" s="1"/>
      <c r="D558" s="1"/>
      <c r="E558" s="4">
        <f t="shared" si="14"/>
        <v>3000</v>
      </c>
      <c r="F558" s="4">
        <f>F559</f>
        <v>3000</v>
      </c>
      <c r="G558" s="4">
        <f>G559</f>
        <v>0</v>
      </c>
    </row>
    <row r="559" spans="1:7" ht="49.5">
      <c r="A559" s="20" t="s">
        <v>86</v>
      </c>
      <c r="B559" s="1" t="s">
        <v>832</v>
      </c>
      <c r="C559" s="1"/>
      <c r="D559" s="1"/>
      <c r="E559" s="8">
        <f t="shared" si="14"/>
        <v>3000</v>
      </c>
      <c r="F559" s="8">
        <f>F560</f>
        <v>3000</v>
      </c>
      <c r="G559" s="8">
        <f>G560</f>
        <v>0</v>
      </c>
    </row>
    <row r="560" spans="1:7" ht="84" customHeight="1">
      <c r="A560" s="1" t="s">
        <v>22</v>
      </c>
      <c r="B560" s="1" t="s">
        <v>832</v>
      </c>
      <c r="C560" s="1" t="s">
        <v>18</v>
      </c>
      <c r="D560" s="1" t="s">
        <v>747</v>
      </c>
      <c r="E560" s="8">
        <f t="shared" si="14"/>
        <v>3000</v>
      </c>
      <c r="F560" s="8">
        <v>3000</v>
      </c>
      <c r="G560" s="8">
        <v>0</v>
      </c>
    </row>
    <row r="561" spans="1:7" ht="141" customHeight="1">
      <c r="A561" s="25" t="s">
        <v>833</v>
      </c>
      <c r="B561" s="3" t="s">
        <v>834</v>
      </c>
      <c r="C561" s="1"/>
      <c r="D561" s="1"/>
      <c r="E561" s="4">
        <f t="shared" si="14"/>
        <v>360</v>
      </c>
      <c r="F561" s="4">
        <f>F562</f>
        <v>360</v>
      </c>
      <c r="G561" s="4">
        <f>G562</f>
        <v>0</v>
      </c>
    </row>
    <row r="562" spans="1:7" ht="51.75" customHeight="1">
      <c r="A562" s="20" t="s">
        <v>631</v>
      </c>
      <c r="B562" s="1" t="s">
        <v>835</v>
      </c>
      <c r="C562" s="1"/>
      <c r="D562" s="1"/>
      <c r="E562" s="8">
        <f t="shared" si="14"/>
        <v>360</v>
      </c>
      <c r="F562" s="8">
        <f>F563</f>
        <v>360</v>
      </c>
      <c r="G562" s="8">
        <f>G563</f>
        <v>0</v>
      </c>
    </row>
    <row r="563" spans="1:7" ht="52.5" customHeight="1">
      <c r="A563" s="1" t="s">
        <v>25</v>
      </c>
      <c r="B563" s="1" t="s">
        <v>835</v>
      </c>
      <c r="C563" s="1" t="s">
        <v>17</v>
      </c>
      <c r="D563" s="1" t="s">
        <v>11</v>
      </c>
      <c r="E563" s="8">
        <f t="shared" si="14"/>
        <v>360</v>
      </c>
      <c r="F563" s="8">
        <v>360</v>
      </c>
      <c r="G563" s="8">
        <v>0</v>
      </c>
    </row>
    <row r="564" spans="1:7" ht="68.25" customHeight="1">
      <c r="A564" s="25" t="s">
        <v>836</v>
      </c>
      <c r="B564" s="3" t="s">
        <v>837</v>
      </c>
      <c r="C564" s="1"/>
      <c r="D564" s="1"/>
      <c r="E564" s="4">
        <f t="shared" si="14"/>
        <v>276</v>
      </c>
      <c r="F564" s="4">
        <f>F565</f>
        <v>276</v>
      </c>
      <c r="G564" s="4">
        <f>G565</f>
        <v>0</v>
      </c>
    </row>
    <row r="565" spans="1:7" ht="27" customHeight="1">
      <c r="A565" s="19" t="s">
        <v>122</v>
      </c>
      <c r="B565" s="1" t="s">
        <v>838</v>
      </c>
      <c r="C565" s="1"/>
      <c r="D565" s="1"/>
      <c r="E565" s="8">
        <f t="shared" si="14"/>
        <v>276</v>
      </c>
      <c r="F565" s="8">
        <f>F566</f>
        <v>276</v>
      </c>
      <c r="G565" s="8">
        <f>G566</f>
        <v>0</v>
      </c>
    </row>
    <row r="566" spans="1:7" ht="49.5">
      <c r="A566" s="1" t="s">
        <v>25</v>
      </c>
      <c r="B566" s="1" t="s">
        <v>838</v>
      </c>
      <c r="C566" s="1" t="s">
        <v>17</v>
      </c>
      <c r="D566" s="1" t="s">
        <v>11</v>
      </c>
      <c r="E566" s="8">
        <f t="shared" si="14"/>
        <v>276</v>
      </c>
      <c r="F566" s="8">
        <v>276</v>
      </c>
      <c r="G566" s="8">
        <v>0</v>
      </c>
    </row>
    <row r="567" spans="1:7" ht="56.25" customHeight="1">
      <c r="A567" s="2" t="s">
        <v>839</v>
      </c>
      <c r="B567" s="3" t="s">
        <v>840</v>
      </c>
      <c r="C567" s="1"/>
      <c r="D567" s="1"/>
      <c r="E567" s="4">
        <f t="shared" si="14"/>
        <v>3990</v>
      </c>
      <c r="F567" s="4">
        <f aca="true" t="shared" si="15" ref="F567:G569">F568</f>
        <v>3990</v>
      </c>
      <c r="G567" s="4">
        <f t="shared" si="15"/>
        <v>0</v>
      </c>
    </row>
    <row r="568" spans="1:7" ht="106.5" customHeight="1">
      <c r="A568" s="25" t="s">
        <v>841</v>
      </c>
      <c r="B568" s="3" t="s">
        <v>842</v>
      </c>
      <c r="C568" s="1"/>
      <c r="D568" s="1"/>
      <c r="E568" s="4">
        <f t="shared" si="14"/>
        <v>3990</v>
      </c>
      <c r="F568" s="4">
        <f t="shared" si="15"/>
        <v>3990</v>
      </c>
      <c r="G568" s="8">
        <f t="shared" si="15"/>
        <v>0</v>
      </c>
    </row>
    <row r="569" spans="1:7" ht="79.5" customHeight="1">
      <c r="A569" s="20" t="s">
        <v>254</v>
      </c>
      <c r="B569" s="1" t="s">
        <v>843</v>
      </c>
      <c r="C569" s="1"/>
      <c r="D569" s="1"/>
      <c r="E569" s="8">
        <f t="shared" si="14"/>
        <v>3990</v>
      </c>
      <c r="F569" s="8">
        <f t="shared" si="15"/>
        <v>3990</v>
      </c>
      <c r="G569" s="8">
        <f t="shared" si="15"/>
        <v>0</v>
      </c>
    </row>
    <row r="570" spans="1:7" ht="72" customHeight="1">
      <c r="A570" s="1" t="s">
        <v>22</v>
      </c>
      <c r="B570" s="1" t="s">
        <v>843</v>
      </c>
      <c r="C570" s="1" t="s">
        <v>18</v>
      </c>
      <c r="D570" s="1" t="s">
        <v>54</v>
      </c>
      <c r="E570" s="8">
        <f t="shared" si="14"/>
        <v>3990</v>
      </c>
      <c r="F570" s="8">
        <v>3990</v>
      </c>
      <c r="G570" s="8"/>
    </row>
    <row r="571" spans="1:7" ht="103.5" customHeight="1">
      <c r="A571" s="2" t="s">
        <v>844</v>
      </c>
      <c r="B571" s="3" t="s">
        <v>845</v>
      </c>
      <c r="C571" s="1"/>
      <c r="D571" s="1"/>
      <c r="E571" s="4">
        <f t="shared" si="14"/>
        <v>37188</v>
      </c>
      <c r="F571" s="4">
        <f>F572+F575+F579+F584+F588+F592+F596</f>
        <v>3581</v>
      </c>
      <c r="G571" s="4">
        <f>G572+G575+G579+G584+G588+G592+G596</f>
        <v>33607</v>
      </c>
    </row>
    <row r="572" spans="1:7" ht="147" customHeight="1">
      <c r="A572" s="25" t="s">
        <v>846</v>
      </c>
      <c r="B572" s="3" t="s">
        <v>847</v>
      </c>
      <c r="C572" s="1"/>
      <c r="D572" s="1"/>
      <c r="E572" s="4">
        <f t="shared" si="14"/>
        <v>1264</v>
      </c>
      <c r="F572" s="4">
        <f>F573</f>
        <v>1264</v>
      </c>
      <c r="G572" s="4">
        <f>G573</f>
        <v>0</v>
      </c>
    </row>
    <row r="573" spans="1:7" ht="42" customHeight="1">
      <c r="A573" s="20" t="s">
        <v>132</v>
      </c>
      <c r="B573" s="1" t="s">
        <v>848</v>
      </c>
      <c r="C573" s="1"/>
      <c r="D573" s="1"/>
      <c r="E573" s="8">
        <f aca="true" t="shared" si="16" ref="E573:E579">F573+G573</f>
        <v>1264</v>
      </c>
      <c r="F573" s="8">
        <f>F574</f>
        <v>1264</v>
      </c>
      <c r="G573" s="8">
        <f>G574</f>
        <v>0</v>
      </c>
    </row>
    <row r="574" spans="1:7" ht="120" customHeight="1">
      <c r="A574" s="7" t="s">
        <v>28</v>
      </c>
      <c r="B574" s="1" t="s">
        <v>848</v>
      </c>
      <c r="C574" s="1" t="s">
        <v>16</v>
      </c>
      <c r="D574" s="1" t="s">
        <v>54</v>
      </c>
      <c r="E574" s="8">
        <f t="shared" si="16"/>
        <v>1264</v>
      </c>
      <c r="F574" s="8">
        <v>1264</v>
      </c>
      <c r="G574" s="8"/>
    </row>
    <row r="575" spans="1:7" ht="141.75" customHeight="1">
      <c r="A575" s="25" t="s">
        <v>849</v>
      </c>
      <c r="B575" s="3" t="s">
        <v>850</v>
      </c>
      <c r="C575" s="1"/>
      <c r="D575" s="1"/>
      <c r="E575" s="4">
        <f t="shared" si="16"/>
        <v>2317</v>
      </c>
      <c r="F575" s="4">
        <f>F576</f>
        <v>2317</v>
      </c>
      <c r="G575" s="4">
        <f>G576</f>
        <v>0</v>
      </c>
    </row>
    <row r="576" spans="1:7" ht="62.25" customHeight="1">
      <c r="A576" s="20" t="s">
        <v>86</v>
      </c>
      <c r="B576" s="1" t="s">
        <v>851</v>
      </c>
      <c r="C576" s="1"/>
      <c r="D576" s="1"/>
      <c r="E576" s="8">
        <f t="shared" si="16"/>
        <v>2317</v>
      </c>
      <c r="F576" s="8">
        <f>F577+F578</f>
        <v>2317</v>
      </c>
      <c r="G576" s="8">
        <f>G577+G578</f>
        <v>0</v>
      </c>
    </row>
    <row r="577" spans="1:7" ht="115.5">
      <c r="A577" s="7" t="s">
        <v>28</v>
      </c>
      <c r="B577" s="1" t="s">
        <v>851</v>
      </c>
      <c r="C577" s="1" t="s">
        <v>16</v>
      </c>
      <c r="D577" s="1" t="s">
        <v>54</v>
      </c>
      <c r="E577" s="8">
        <f t="shared" si="16"/>
        <v>2283</v>
      </c>
      <c r="F577" s="8">
        <v>2283</v>
      </c>
      <c r="G577" s="8"/>
    </row>
    <row r="578" spans="1:7" ht="49.5">
      <c r="A578" s="1" t="s">
        <v>25</v>
      </c>
      <c r="B578" s="1" t="s">
        <v>851</v>
      </c>
      <c r="C578" s="1" t="s">
        <v>17</v>
      </c>
      <c r="D578" s="1" t="s">
        <v>54</v>
      </c>
      <c r="E578" s="8">
        <f t="shared" si="16"/>
        <v>34</v>
      </c>
      <c r="F578" s="8">
        <v>34</v>
      </c>
      <c r="G578" s="8" t="s">
        <v>852</v>
      </c>
    </row>
    <row r="579" spans="1:7" ht="66">
      <c r="A579" s="25" t="s">
        <v>853</v>
      </c>
      <c r="B579" s="3" t="s">
        <v>854</v>
      </c>
      <c r="C579" s="1"/>
      <c r="D579" s="1"/>
      <c r="E579" s="4">
        <f t="shared" si="16"/>
        <v>22227</v>
      </c>
      <c r="F579" s="4">
        <f>F580</f>
        <v>0</v>
      </c>
      <c r="G579" s="4">
        <f>G580</f>
        <v>22227</v>
      </c>
    </row>
    <row r="580" spans="1:7" ht="56.25" customHeight="1">
      <c r="A580" s="20" t="s">
        <v>855</v>
      </c>
      <c r="B580" s="1" t="s">
        <v>856</v>
      </c>
      <c r="C580" s="1"/>
      <c r="D580" s="1"/>
      <c r="E580" s="8">
        <f aca="true" t="shared" si="17" ref="E580:E627">F580+G580</f>
        <v>22227</v>
      </c>
      <c r="F580" s="8">
        <f>F581+F582+F583</f>
        <v>0</v>
      </c>
      <c r="G580" s="8">
        <f>G581+G582+G583</f>
        <v>22227</v>
      </c>
    </row>
    <row r="581" spans="1:7" ht="115.5">
      <c r="A581" s="7" t="s">
        <v>28</v>
      </c>
      <c r="B581" s="1" t="s">
        <v>856</v>
      </c>
      <c r="C581" s="1" t="s">
        <v>16</v>
      </c>
      <c r="D581" s="1" t="s">
        <v>54</v>
      </c>
      <c r="E581" s="8">
        <f t="shared" si="17"/>
        <v>21815</v>
      </c>
      <c r="F581" s="8"/>
      <c r="G581" s="8">
        <v>21815</v>
      </c>
    </row>
    <row r="582" spans="1:7" ht="49.5">
      <c r="A582" s="1" t="s">
        <v>25</v>
      </c>
      <c r="B582" s="1" t="s">
        <v>856</v>
      </c>
      <c r="C582" s="1" t="s">
        <v>17</v>
      </c>
      <c r="D582" s="1" t="s">
        <v>54</v>
      </c>
      <c r="E582" s="8">
        <f t="shared" si="17"/>
        <v>297</v>
      </c>
      <c r="F582" s="8">
        <v>0</v>
      </c>
      <c r="G582" s="8">
        <v>297</v>
      </c>
    </row>
    <row r="583" spans="1:7" ht="16.5">
      <c r="A583" s="1" t="s">
        <v>23</v>
      </c>
      <c r="B583" s="1" t="s">
        <v>856</v>
      </c>
      <c r="C583" s="1" t="s">
        <v>19</v>
      </c>
      <c r="D583" s="1" t="s">
        <v>54</v>
      </c>
      <c r="E583" s="8">
        <f t="shared" si="17"/>
        <v>115</v>
      </c>
      <c r="F583" s="8"/>
      <c r="G583" s="8">
        <v>115</v>
      </c>
    </row>
    <row r="584" spans="1:7" ht="120.75" customHeight="1">
      <c r="A584" s="25" t="s">
        <v>857</v>
      </c>
      <c r="B584" s="3" t="s">
        <v>858</v>
      </c>
      <c r="C584" s="1"/>
      <c r="D584" s="1"/>
      <c r="E584" s="4">
        <f t="shared" si="17"/>
        <v>1929</v>
      </c>
      <c r="F584" s="4">
        <f>F585</f>
        <v>0</v>
      </c>
      <c r="G584" s="4">
        <f>G585</f>
        <v>1929</v>
      </c>
    </row>
    <row r="585" spans="1:7" ht="99">
      <c r="A585" s="20" t="s">
        <v>859</v>
      </c>
      <c r="B585" s="1" t="s">
        <v>860</v>
      </c>
      <c r="C585" s="1"/>
      <c r="D585" s="1"/>
      <c r="E585" s="8">
        <f t="shared" si="17"/>
        <v>1929</v>
      </c>
      <c r="F585" s="8">
        <f>F586+F587</f>
        <v>0</v>
      </c>
      <c r="G585" s="8">
        <f>G586+G587</f>
        <v>1929</v>
      </c>
    </row>
    <row r="586" spans="1:7" ht="120" customHeight="1">
      <c r="A586" s="7" t="s">
        <v>28</v>
      </c>
      <c r="B586" s="1" t="s">
        <v>860</v>
      </c>
      <c r="C586" s="1" t="s">
        <v>16</v>
      </c>
      <c r="D586" s="1" t="s">
        <v>54</v>
      </c>
      <c r="E586" s="8">
        <f t="shared" si="17"/>
        <v>1879</v>
      </c>
      <c r="F586" s="8"/>
      <c r="G586" s="8">
        <v>1879</v>
      </c>
    </row>
    <row r="587" spans="1:7" ht="49.5">
      <c r="A587" s="1" t="s">
        <v>25</v>
      </c>
      <c r="B587" s="1" t="s">
        <v>860</v>
      </c>
      <c r="C587" s="1" t="s">
        <v>17</v>
      </c>
      <c r="D587" s="1" t="s">
        <v>54</v>
      </c>
      <c r="E587" s="8">
        <f t="shared" si="17"/>
        <v>50</v>
      </c>
      <c r="F587" s="8">
        <v>0</v>
      </c>
      <c r="G587" s="8">
        <v>50</v>
      </c>
    </row>
    <row r="588" spans="1:7" ht="82.5">
      <c r="A588" s="25" t="s">
        <v>861</v>
      </c>
      <c r="B588" s="3" t="s">
        <v>862</v>
      </c>
      <c r="C588" s="1"/>
      <c r="D588" s="1"/>
      <c r="E588" s="4">
        <f t="shared" si="17"/>
        <v>1184</v>
      </c>
      <c r="F588" s="4">
        <f>F589</f>
        <v>0</v>
      </c>
      <c r="G588" s="4">
        <f>G589</f>
        <v>1184</v>
      </c>
    </row>
    <row r="589" spans="1:7" ht="49.5">
      <c r="A589" s="20" t="s">
        <v>863</v>
      </c>
      <c r="B589" s="1" t="s">
        <v>864</v>
      </c>
      <c r="C589" s="1"/>
      <c r="D589" s="1"/>
      <c r="E589" s="8">
        <f t="shared" si="17"/>
        <v>1184</v>
      </c>
      <c r="F589" s="8">
        <f>F590+F591</f>
        <v>0</v>
      </c>
      <c r="G589" s="8">
        <f>G590+G591</f>
        <v>1184</v>
      </c>
    </row>
    <row r="590" spans="1:7" ht="115.5">
      <c r="A590" s="7" t="s">
        <v>28</v>
      </c>
      <c r="B590" s="1" t="s">
        <v>864</v>
      </c>
      <c r="C590" s="1" t="s">
        <v>16</v>
      </c>
      <c r="D590" s="1" t="s">
        <v>54</v>
      </c>
      <c r="E590" s="8">
        <f t="shared" si="17"/>
        <v>1043</v>
      </c>
      <c r="F590" s="8"/>
      <c r="G590" s="8">
        <v>1043</v>
      </c>
    </row>
    <row r="591" spans="1:7" ht="49.5">
      <c r="A591" s="1" t="s">
        <v>25</v>
      </c>
      <c r="B591" s="1" t="s">
        <v>864</v>
      </c>
      <c r="C591" s="1" t="s">
        <v>17</v>
      </c>
      <c r="D591" s="1" t="s">
        <v>54</v>
      </c>
      <c r="E591" s="8">
        <f t="shared" si="17"/>
        <v>141</v>
      </c>
      <c r="F591" s="8" t="s">
        <v>852</v>
      </c>
      <c r="G591" s="8">
        <v>141</v>
      </c>
    </row>
    <row r="592" spans="1:7" ht="90.75" customHeight="1">
      <c r="A592" s="25" t="s">
        <v>865</v>
      </c>
      <c r="B592" s="3" t="s">
        <v>866</v>
      </c>
      <c r="C592" s="1"/>
      <c r="D592" s="1"/>
      <c r="E592" s="4">
        <f t="shared" si="17"/>
        <v>3876</v>
      </c>
      <c r="F592" s="4">
        <f>F593</f>
        <v>0</v>
      </c>
      <c r="G592" s="4">
        <f>G593</f>
        <v>3876</v>
      </c>
    </row>
    <row r="593" spans="1:7" ht="82.5">
      <c r="A593" s="7" t="s">
        <v>867</v>
      </c>
      <c r="B593" s="1" t="s">
        <v>868</v>
      </c>
      <c r="C593" s="1"/>
      <c r="D593" s="1"/>
      <c r="E593" s="8">
        <f t="shared" si="17"/>
        <v>3876</v>
      </c>
      <c r="F593" s="8">
        <f>F594+F595</f>
        <v>0</v>
      </c>
      <c r="G593" s="8">
        <f>G594+G595</f>
        <v>3876</v>
      </c>
    </row>
    <row r="594" spans="1:7" ht="115.5">
      <c r="A594" s="7" t="s">
        <v>28</v>
      </c>
      <c r="B594" s="1" t="s">
        <v>868</v>
      </c>
      <c r="C594" s="1" t="s">
        <v>16</v>
      </c>
      <c r="D594" s="1" t="s">
        <v>54</v>
      </c>
      <c r="E594" s="8">
        <f t="shared" si="17"/>
        <v>2812</v>
      </c>
      <c r="F594" s="8"/>
      <c r="G594" s="8">
        <v>2812</v>
      </c>
    </row>
    <row r="595" spans="1:7" ht="49.5">
      <c r="A595" s="1" t="s">
        <v>25</v>
      </c>
      <c r="B595" s="1" t="s">
        <v>868</v>
      </c>
      <c r="C595" s="1" t="s">
        <v>17</v>
      </c>
      <c r="D595" s="1" t="s">
        <v>54</v>
      </c>
      <c r="E595" s="8">
        <f t="shared" si="17"/>
        <v>1064</v>
      </c>
      <c r="F595" s="8">
        <v>0</v>
      </c>
      <c r="G595" s="8">
        <v>1064</v>
      </c>
    </row>
    <row r="596" spans="1:7" ht="79.5" customHeight="1">
      <c r="A596" s="25" t="s">
        <v>869</v>
      </c>
      <c r="B596" s="3" t="s">
        <v>870</v>
      </c>
      <c r="C596" s="1"/>
      <c r="D596" s="1"/>
      <c r="E596" s="4">
        <f t="shared" si="17"/>
        <v>4391</v>
      </c>
      <c r="F596" s="4">
        <f>F597</f>
        <v>0</v>
      </c>
      <c r="G596" s="4">
        <f>G597</f>
        <v>4391</v>
      </c>
    </row>
    <row r="597" spans="1:7" ht="66">
      <c r="A597" s="20" t="s">
        <v>871</v>
      </c>
      <c r="B597" s="1" t="s">
        <v>872</v>
      </c>
      <c r="C597" s="1"/>
      <c r="D597" s="1"/>
      <c r="E597" s="8">
        <f t="shared" si="17"/>
        <v>4391</v>
      </c>
      <c r="F597" s="8">
        <f>F598+F599</f>
        <v>0</v>
      </c>
      <c r="G597" s="8">
        <f>G598+G599</f>
        <v>4391</v>
      </c>
    </row>
    <row r="598" spans="1:7" ht="120" customHeight="1">
      <c r="A598" s="7" t="s">
        <v>28</v>
      </c>
      <c r="B598" s="1" t="s">
        <v>872</v>
      </c>
      <c r="C598" s="1" t="s">
        <v>16</v>
      </c>
      <c r="D598" s="1" t="s">
        <v>54</v>
      </c>
      <c r="E598" s="8">
        <f t="shared" si="17"/>
        <v>3482</v>
      </c>
      <c r="F598" s="8"/>
      <c r="G598" s="8">
        <v>3482</v>
      </c>
    </row>
    <row r="599" spans="1:7" ht="49.5">
      <c r="A599" s="1" t="s">
        <v>25</v>
      </c>
      <c r="B599" s="1" t="s">
        <v>872</v>
      </c>
      <c r="C599" s="1" t="s">
        <v>17</v>
      </c>
      <c r="D599" s="1" t="s">
        <v>54</v>
      </c>
      <c r="E599" s="8">
        <f t="shared" si="17"/>
        <v>909</v>
      </c>
      <c r="F599" s="8">
        <v>0</v>
      </c>
      <c r="G599" s="8">
        <v>909</v>
      </c>
    </row>
    <row r="600" spans="1:7" ht="92.25" customHeight="1">
      <c r="A600" s="2" t="s">
        <v>44</v>
      </c>
      <c r="B600" s="3" t="s">
        <v>345</v>
      </c>
      <c r="C600" s="3"/>
      <c r="D600" s="3"/>
      <c r="E600" s="4">
        <f t="shared" si="17"/>
        <v>34377</v>
      </c>
      <c r="F600" s="4">
        <f>F601+F614+F618</f>
        <v>24377</v>
      </c>
      <c r="G600" s="4">
        <f>G601+G614+G618</f>
        <v>10000</v>
      </c>
    </row>
    <row r="601" spans="1:7" ht="49.5">
      <c r="A601" s="2" t="s">
        <v>346</v>
      </c>
      <c r="B601" s="3" t="s">
        <v>347</v>
      </c>
      <c r="C601" s="3"/>
      <c r="D601" s="3"/>
      <c r="E601" s="4">
        <f t="shared" si="17"/>
        <v>16979</v>
      </c>
      <c r="F601" s="4">
        <f>F602+F606+F611</f>
        <v>16979</v>
      </c>
      <c r="G601" s="4">
        <f>G602+G606+G611</f>
        <v>0</v>
      </c>
    </row>
    <row r="602" spans="1:7" ht="115.5">
      <c r="A602" s="23" t="s">
        <v>348</v>
      </c>
      <c r="B602" s="3" t="s">
        <v>349</v>
      </c>
      <c r="C602" s="3"/>
      <c r="D602" s="3"/>
      <c r="E602" s="4">
        <f t="shared" si="17"/>
        <v>4055</v>
      </c>
      <c r="F602" s="4">
        <f>F603</f>
        <v>4055</v>
      </c>
      <c r="G602" s="4">
        <f>G603</f>
        <v>0</v>
      </c>
    </row>
    <row r="603" spans="1:7" ht="16.5">
      <c r="A603" s="21" t="s">
        <v>122</v>
      </c>
      <c r="B603" s="1" t="s">
        <v>350</v>
      </c>
      <c r="C603" s="1"/>
      <c r="D603" s="1"/>
      <c r="E603" s="8">
        <f t="shared" si="17"/>
        <v>4055</v>
      </c>
      <c r="F603" s="8">
        <f>F604+F605</f>
        <v>4055</v>
      </c>
      <c r="G603" s="8">
        <f>G604+G605</f>
        <v>0</v>
      </c>
    </row>
    <row r="604" spans="1:7" ht="49.5">
      <c r="A604" s="1" t="s">
        <v>25</v>
      </c>
      <c r="B604" s="1" t="s">
        <v>350</v>
      </c>
      <c r="C604" s="1" t="s">
        <v>17</v>
      </c>
      <c r="D604" s="1" t="s">
        <v>34</v>
      </c>
      <c r="E604" s="8">
        <f t="shared" si="17"/>
        <v>2382</v>
      </c>
      <c r="F604" s="8">
        <v>2382</v>
      </c>
      <c r="G604" s="8">
        <v>0</v>
      </c>
    </row>
    <row r="605" spans="1:7" ht="66">
      <c r="A605" s="1" t="s">
        <v>22</v>
      </c>
      <c r="B605" s="1" t="s">
        <v>350</v>
      </c>
      <c r="C605" s="1" t="s">
        <v>18</v>
      </c>
      <c r="D605" s="1" t="s">
        <v>34</v>
      </c>
      <c r="E605" s="8">
        <f t="shared" si="17"/>
        <v>1673</v>
      </c>
      <c r="F605" s="8">
        <v>1673</v>
      </c>
      <c r="G605" s="8">
        <v>0</v>
      </c>
    </row>
    <row r="606" spans="1:7" ht="71.25" customHeight="1">
      <c r="A606" s="23" t="s">
        <v>351</v>
      </c>
      <c r="B606" s="3" t="s">
        <v>352</v>
      </c>
      <c r="C606" s="3"/>
      <c r="D606" s="3"/>
      <c r="E606" s="4">
        <f t="shared" si="17"/>
        <v>682</v>
      </c>
      <c r="F606" s="4">
        <f>F607+F609</f>
        <v>682</v>
      </c>
      <c r="G606" s="4">
        <f>G607+G609</f>
        <v>0</v>
      </c>
    </row>
    <row r="607" spans="1:7" ht="67.5" customHeight="1">
      <c r="A607" s="21" t="s">
        <v>926</v>
      </c>
      <c r="B607" s="1" t="s">
        <v>353</v>
      </c>
      <c r="C607" s="1"/>
      <c r="D607" s="1"/>
      <c r="E607" s="8">
        <f t="shared" si="17"/>
        <v>286</v>
      </c>
      <c r="F607" s="8">
        <f>F608</f>
        <v>286</v>
      </c>
      <c r="G607" s="8">
        <f>G608</f>
        <v>0</v>
      </c>
    </row>
    <row r="608" spans="1:7" ht="43.5" customHeight="1">
      <c r="A608" s="20" t="s">
        <v>38</v>
      </c>
      <c r="B608" s="1" t="s">
        <v>353</v>
      </c>
      <c r="C608" s="1" t="s">
        <v>20</v>
      </c>
      <c r="D608" s="1" t="s">
        <v>34</v>
      </c>
      <c r="E608" s="8">
        <f t="shared" si="17"/>
        <v>286</v>
      </c>
      <c r="F608" s="8">
        <v>286</v>
      </c>
      <c r="G608" s="8">
        <v>0</v>
      </c>
    </row>
    <row r="609" spans="1:7" ht="75" customHeight="1">
      <c r="A609" s="21" t="s">
        <v>354</v>
      </c>
      <c r="B609" s="1" t="s">
        <v>355</v>
      </c>
      <c r="C609" s="1"/>
      <c r="D609" s="1"/>
      <c r="E609" s="8">
        <f t="shared" si="17"/>
        <v>396</v>
      </c>
      <c r="F609" s="8">
        <f>F610</f>
        <v>396</v>
      </c>
      <c r="G609" s="8">
        <f>G610</f>
        <v>0</v>
      </c>
    </row>
    <row r="610" spans="1:7" ht="39" customHeight="1">
      <c r="A610" s="20" t="s">
        <v>38</v>
      </c>
      <c r="B610" s="1" t="s">
        <v>355</v>
      </c>
      <c r="C610" s="1" t="s">
        <v>20</v>
      </c>
      <c r="D610" s="1" t="s">
        <v>34</v>
      </c>
      <c r="E610" s="8">
        <f t="shared" si="17"/>
        <v>396</v>
      </c>
      <c r="F610" s="8">
        <v>396</v>
      </c>
      <c r="G610" s="8">
        <v>0</v>
      </c>
    </row>
    <row r="611" spans="1:7" ht="99">
      <c r="A611" s="23" t="s">
        <v>356</v>
      </c>
      <c r="B611" s="3" t="s">
        <v>357</v>
      </c>
      <c r="C611" s="3"/>
      <c r="D611" s="3"/>
      <c r="E611" s="4">
        <f t="shared" si="17"/>
        <v>12242</v>
      </c>
      <c r="F611" s="4">
        <f>F612</f>
        <v>12242</v>
      </c>
      <c r="G611" s="4">
        <f>G612</f>
        <v>0</v>
      </c>
    </row>
    <row r="612" spans="1:7" ht="56.25" customHeight="1">
      <c r="A612" s="21" t="s">
        <v>105</v>
      </c>
      <c r="B612" s="1" t="s">
        <v>358</v>
      </c>
      <c r="C612" s="1"/>
      <c r="D612" s="1"/>
      <c r="E612" s="8">
        <f t="shared" si="17"/>
        <v>12242</v>
      </c>
      <c r="F612" s="8">
        <f>F613</f>
        <v>12242</v>
      </c>
      <c r="G612" s="8">
        <f>G613</f>
        <v>0</v>
      </c>
    </row>
    <row r="613" spans="1:7" ht="66">
      <c r="A613" s="1" t="s">
        <v>22</v>
      </c>
      <c r="B613" s="1" t="s">
        <v>358</v>
      </c>
      <c r="C613" s="1" t="s">
        <v>18</v>
      </c>
      <c r="D613" s="1" t="s">
        <v>34</v>
      </c>
      <c r="E613" s="8">
        <f t="shared" si="17"/>
        <v>12242</v>
      </c>
      <c r="F613" s="8">
        <f>12228+14</f>
        <v>12242</v>
      </c>
      <c r="G613" s="8">
        <v>0</v>
      </c>
    </row>
    <row r="614" spans="1:7" ht="41.25" customHeight="1">
      <c r="A614" s="3" t="s">
        <v>359</v>
      </c>
      <c r="B614" s="3" t="s">
        <v>360</v>
      </c>
      <c r="C614" s="1"/>
      <c r="D614" s="3"/>
      <c r="E614" s="4">
        <f t="shared" si="17"/>
        <v>10000</v>
      </c>
      <c r="F614" s="4">
        <f aca="true" t="shared" si="18" ref="F614:G616">F615</f>
        <v>0</v>
      </c>
      <c r="G614" s="4">
        <f t="shared" si="18"/>
        <v>10000</v>
      </c>
    </row>
    <row r="615" spans="1:7" ht="75" customHeight="1">
      <c r="A615" s="3" t="s">
        <v>361</v>
      </c>
      <c r="B615" s="3" t="s">
        <v>362</v>
      </c>
      <c r="C615" s="3"/>
      <c r="D615" s="3"/>
      <c r="E615" s="4">
        <f t="shared" si="17"/>
        <v>10000</v>
      </c>
      <c r="F615" s="4">
        <f t="shared" si="18"/>
        <v>0</v>
      </c>
      <c r="G615" s="4">
        <f t="shared" si="18"/>
        <v>10000</v>
      </c>
    </row>
    <row r="616" spans="1:7" ht="79.5" customHeight="1">
      <c r="A616" s="1" t="s">
        <v>363</v>
      </c>
      <c r="B616" s="1" t="s">
        <v>364</v>
      </c>
      <c r="C616" s="1"/>
      <c r="D616" s="1"/>
      <c r="E616" s="8">
        <f t="shared" si="17"/>
        <v>10000</v>
      </c>
      <c r="F616" s="8">
        <f t="shared" si="18"/>
        <v>0</v>
      </c>
      <c r="G616" s="8">
        <f t="shared" si="18"/>
        <v>10000</v>
      </c>
    </row>
    <row r="617" spans="1:7" ht="63.75" customHeight="1">
      <c r="A617" s="1" t="s">
        <v>26</v>
      </c>
      <c r="B617" s="1" t="s">
        <v>364</v>
      </c>
      <c r="C617" s="1" t="s">
        <v>21</v>
      </c>
      <c r="D617" s="1" t="s">
        <v>34</v>
      </c>
      <c r="E617" s="8">
        <f t="shared" si="17"/>
        <v>10000</v>
      </c>
      <c r="F617" s="8">
        <v>0</v>
      </c>
      <c r="G617" s="8">
        <v>10000</v>
      </c>
    </row>
    <row r="618" spans="1:7" ht="99">
      <c r="A618" s="2" t="s">
        <v>365</v>
      </c>
      <c r="B618" s="3" t="s">
        <v>366</v>
      </c>
      <c r="C618" s="3"/>
      <c r="D618" s="3"/>
      <c r="E618" s="4">
        <f t="shared" si="17"/>
        <v>7398</v>
      </c>
      <c r="F618" s="4">
        <f>F619+F624</f>
        <v>7398</v>
      </c>
      <c r="G618" s="4">
        <f>G619+G624</f>
        <v>0</v>
      </c>
    </row>
    <row r="619" spans="1:7" ht="74.25" customHeight="1">
      <c r="A619" s="23" t="s">
        <v>372</v>
      </c>
      <c r="B619" s="3" t="s">
        <v>367</v>
      </c>
      <c r="C619" s="3"/>
      <c r="D619" s="3"/>
      <c r="E619" s="4">
        <f t="shared" si="17"/>
        <v>3757</v>
      </c>
      <c r="F619" s="4">
        <f>F620</f>
        <v>3757</v>
      </c>
      <c r="G619" s="4">
        <f>G620</f>
        <v>0</v>
      </c>
    </row>
    <row r="620" spans="1:7" ht="44.25" customHeight="1">
      <c r="A620" s="21" t="s">
        <v>132</v>
      </c>
      <c r="B620" s="1" t="s">
        <v>368</v>
      </c>
      <c r="C620" s="1"/>
      <c r="D620" s="1"/>
      <c r="E620" s="8">
        <f t="shared" si="17"/>
        <v>3757</v>
      </c>
      <c r="F620" s="8">
        <f>F621+F622+F623</f>
        <v>3757</v>
      </c>
      <c r="G620" s="8">
        <f>G621+G622+G623</f>
        <v>0</v>
      </c>
    </row>
    <row r="621" spans="1:7" ht="115.5">
      <c r="A621" s="7" t="s">
        <v>28</v>
      </c>
      <c r="B621" s="1" t="s">
        <v>368</v>
      </c>
      <c r="C621" s="1" t="s">
        <v>16</v>
      </c>
      <c r="D621" s="1" t="s">
        <v>45</v>
      </c>
      <c r="E621" s="8">
        <f t="shared" si="17"/>
        <v>3688</v>
      </c>
      <c r="F621" s="8">
        <v>3688</v>
      </c>
      <c r="G621" s="8">
        <v>0</v>
      </c>
    </row>
    <row r="622" spans="1:7" ht="49.5">
      <c r="A622" s="1" t="s">
        <v>25</v>
      </c>
      <c r="B622" s="1" t="s">
        <v>368</v>
      </c>
      <c r="C622" s="1" t="s">
        <v>17</v>
      </c>
      <c r="D622" s="1" t="s">
        <v>45</v>
      </c>
      <c r="E622" s="8">
        <f t="shared" si="17"/>
        <v>57</v>
      </c>
      <c r="F622" s="8">
        <v>57</v>
      </c>
      <c r="G622" s="8">
        <v>0</v>
      </c>
    </row>
    <row r="623" spans="1:7" ht="16.5">
      <c r="A623" s="1" t="s">
        <v>23</v>
      </c>
      <c r="B623" s="1" t="s">
        <v>368</v>
      </c>
      <c r="C623" s="1" t="s">
        <v>19</v>
      </c>
      <c r="D623" s="1" t="s">
        <v>45</v>
      </c>
      <c r="E623" s="8">
        <f t="shared" si="17"/>
        <v>12</v>
      </c>
      <c r="F623" s="8">
        <v>12</v>
      </c>
      <c r="G623" s="8">
        <v>0</v>
      </c>
    </row>
    <row r="624" spans="1:7" ht="64.5" customHeight="1">
      <c r="A624" s="23" t="s">
        <v>373</v>
      </c>
      <c r="B624" s="3" t="s">
        <v>369</v>
      </c>
      <c r="C624" s="3"/>
      <c r="D624" s="3"/>
      <c r="E624" s="4">
        <f t="shared" si="17"/>
        <v>3641</v>
      </c>
      <c r="F624" s="4">
        <f>F625</f>
        <v>3641</v>
      </c>
      <c r="G624" s="4">
        <f>G625</f>
        <v>0</v>
      </c>
    </row>
    <row r="625" spans="1:7" ht="49.5">
      <c r="A625" s="21" t="s">
        <v>105</v>
      </c>
      <c r="B625" s="1" t="s">
        <v>370</v>
      </c>
      <c r="C625" s="1"/>
      <c r="D625" s="1"/>
      <c r="E625" s="8">
        <f t="shared" si="17"/>
        <v>3641</v>
      </c>
      <c r="F625" s="8">
        <f>F626+F627</f>
        <v>3641</v>
      </c>
      <c r="G625" s="8">
        <f>G626+G627</f>
        <v>0</v>
      </c>
    </row>
    <row r="626" spans="1:7" ht="115.5">
      <c r="A626" s="7" t="s">
        <v>28</v>
      </c>
      <c r="B626" s="1" t="s">
        <v>370</v>
      </c>
      <c r="C626" s="1" t="s">
        <v>16</v>
      </c>
      <c r="D626" s="1" t="s">
        <v>45</v>
      </c>
      <c r="E626" s="8">
        <f t="shared" si="17"/>
        <v>3227</v>
      </c>
      <c r="F626" s="8">
        <v>3227</v>
      </c>
      <c r="G626" s="8">
        <v>0</v>
      </c>
    </row>
    <row r="627" spans="1:7" ht="49.5">
      <c r="A627" s="1" t="s">
        <v>25</v>
      </c>
      <c r="B627" s="1" t="s">
        <v>370</v>
      </c>
      <c r="C627" s="1" t="s">
        <v>17</v>
      </c>
      <c r="D627" s="1" t="s">
        <v>45</v>
      </c>
      <c r="E627" s="8">
        <f t="shared" si="17"/>
        <v>414</v>
      </c>
      <c r="F627" s="8">
        <v>414</v>
      </c>
      <c r="G627" s="8">
        <v>0</v>
      </c>
    </row>
    <row r="628" spans="1:7" ht="116.25" customHeight="1">
      <c r="A628" s="2" t="s">
        <v>46</v>
      </c>
      <c r="B628" s="3" t="s">
        <v>543</v>
      </c>
      <c r="C628" s="1"/>
      <c r="D628" s="1"/>
      <c r="E628" s="4">
        <f aca="true" t="shared" si="19" ref="E628:E638">F628+G628</f>
        <v>9577</v>
      </c>
      <c r="F628" s="4">
        <f>F629+F634</f>
        <v>9577</v>
      </c>
      <c r="G628" s="4">
        <f>G629+G634</f>
        <v>0</v>
      </c>
    </row>
    <row r="629" spans="1:7" ht="111.75" customHeight="1">
      <c r="A629" s="2" t="s">
        <v>544</v>
      </c>
      <c r="B629" s="3" t="s">
        <v>545</v>
      </c>
      <c r="C629" s="1"/>
      <c r="D629" s="1"/>
      <c r="E629" s="4">
        <f t="shared" si="19"/>
        <v>7877</v>
      </c>
      <c r="F629" s="4">
        <f>F630</f>
        <v>7877</v>
      </c>
      <c r="G629" s="4">
        <f>G630</f>
        <v>0</v>
      </c>
    </row>
    <row r="630" spans="1:7" ht="66">
      <c r="A630" s="2" t="s">
        <v>546</v>
      </c>
      <c r="B630" s="3" t="s">
        <v>547</v>
      </c>
      <c r="C630" s="1"/>
      <c r="D630" s="1"/>
      <c r="E630" s="4">
        <f t="shared" si="19"/>
        <v>7877</v>
      </c>
      <c r="F630" s="4">
        <f>F631</f>
        <v>7877</v>
      </c>
      <c r="G630" s="4">
        <f>G631</f>
        <v>0</v>
      </c>
    </row>
    <row r="631" spans="1:7" ht="49.5">
      <c r="A631" s="7" t="s">
        <v>86</v>
      </c>
      <c r="B631" s="1" t="s">
        <v>548</v>
      </c>
      <c r="C631" s="1"/>
      <c r="D631" s="1"/>
      <c r="E631" s="8">
        <f t="shared" si="19"/>
        <v>7877</v>
      </c>
      <c r="F631" s="8">
        <f>F632+F633</f>
        <v>7877</v>
      </c>
      <c r="G631" s="8">
        <f>G632+G633</f>
        <v>0</v>
      </c>
    </row>
    <row r="632" spans="1:7" ht="115.5">
      <c r="A632" s="7" t="s">
        <v>28</v>
      </c>
      <c r="B632" s="1" t="s">
        <v>548</v>
      </c>
      <c r="C632" s="1" t="s">
        <v>16</v>
      </c>
      <c r="D632" s="1" t="s">
        <v>47</v>
      </c>
      <c r="E632" s="8">
        <f t="shared" si="19"/>
        <v>6051</v>
      </c>
      <c r="F632" s="8">
        <v>6051</v>
      </c>
      <c r="G632" s="8">
        <v>0</v>
      </c>
    </row>
    <row r="633" spans="1:7" ht="49.5">
      <c r="A633" s="1" t="s">
        <v>25</v>
      </c>
      <c r="B633" s="1" t="s">
        <v>548</v>
      </c>
      <c r="C633" s="1" t="s">
        <v>17</v>
      </c>
      <c r="D633" s="1" t="s">
        <v>47</v>
      </c>
      <c r="E633" s="8">
        <f t="shared" si="19"/>
        <v>1826</v>
      </c>
      <c r="F633" s="8">
        <v>1826</v>
      </c>
      <c r="G633" s="8">
        <v>0</v>
      </c>
    </row>
    <row r="634" spans="1:7" ht="69" customHeight="1">
      <c r="A634" s="2" t="s">
        <v>549</v>
      </c>
      <c r="B634" s="3" t="s">
        <v>550</v>
      </c>
      <c r="C634" s="1"/>
      <c r="D634" s="1"/>
      <c r="E634" s="4">
        <f t="shared" si="19"/>
        <v>1700</v>
      </c>
      <c r="F634" s="4">
        <f aca="true" t="shared" si="20" ref="F634:G636">F635</f>
        <v>1700</v>
      </c>
      <c r="G634" s="4">
        <f t="shared" si="20"/>
        <v>0</v>
      </c>
    </row>
    <row r="635" spans="1:7" ht="115.5">
      <c r="A635" s="2" t="s">
        <v>551</v>
      </c>
      <c r="B635" s="3" t="s">
        <v>552</v>
      </c>
      <c r="C635" s="1"/>
      <c r="D635" s="1"/>
      <c r="E635" s="4">
        <f t="shared" si="19"/>
        <v>1700</v>
      </c>
      <c r="F635" s="4">
        <f t="shared" si="20"/>
        <v>1700</v>
      </c>
      <c r="G635" s="4">
        <f t="shared" si="20"/>
        <v>0</v>
      </c>
    </row>
    <row r="636" spans="1:7" ht="66">
      <c r="A636" s="7" t="s">
        <v>254</v>
      </c>
      <c r="B636" s="1" t="s">
        <v>553</v>
      </c>
      <c r="C636" s="1"/>
      <c r="D636" s="1"/>
      <c r="E636" s="8">
        <f t="shared" si="19"/>
        <v>1700</v>
      </c>
      <c r="F636" s="8">
        <f t="shared" si="20"/>
        <v>1700</v>
      </c>
      <c r="G636" s="8">
        <f t="shared" si="20"/>
        <v>0</v>
      </c>
    </row>
    <row r="637" spans="1:7" ht="16.5">
      <c r="A637" s="1" t="s">
        <v>23</v>
      </c>
      <c r="B637" s="1" t="s">
        <v>553</v>
      </c>
      <c r="C637" s="1" t="s">
        <v>19</v>
      </c>
      <c r="D637" s="1" t="s">
        <v>48</v>
      </c>
      <c r="E637" s="8">
        <f t="shared" si="19"/>
        <v>1700</v>
      </c>
      <c r="F637" s="8">
        <v>1700</v>
      </c>
      <c r="G637" s="8">
        <v>0</v>
      </c>
    </row>
    <row r="638" spans="1:7" ht="156.75" customHeight="1">
      <c r="A638" s="2" t="s">
        <v>49</v>
      </c>
      <c r="B638" s="3" t="s">
        <v>249</v>
      </c>
      <c r="C638" s="3"/>
      <c r="D638" s="3"/>
      <c r="E638" s="4">
        <f t="shared" si="19"/>
        <v>1791</v>
      </c>
      <c r="F638" s="4">
        <f>F639+F643</f>
        <v>1450</v>
      </c>
      <c r="G638" s="4">
        <f>G639+G643</f>
        <v>341</v>
      </c>
    </row>
    <row r="639" spans="1:7" ht="66">
      <c r="A639" s="2" t="s">
        <v>250</v>
      </c>
      <c r="B639" s="3" t="s">
        <v>251</v>
      </c>
      <c r="C639" s="3"/>
      <c r="D639" s="3"/>
      <c r="E639" s="4">
        <f aca="true" t="shared" si="21" ref="E639:E646">F639+G639</f>
        <v>1450</v>
      </c>
      <c r="F639" s="4">
        <f aca="true" t="shared" si="22" ref="F639:G641">F640</f>
        <v>1450</v>
      </c>
      <c r="G639" s="4">
        <f t="shared" si="22"/>
        <v>0</v>
      </c>
    </row>
    <row r="640" spans="1:7" ht="82.5">
      <c r="A640" s="2" t="s">
        <v>252</v>
      </c>
      <c r="B640" s="3" t="s">
        <v>253</v>
      </c>
      <c r="C640" s="3"/>
      <c r="D640" s="3"/>
      <c r="E640" s="4">
        <f t="shared" si="21"/>
        <v>1450</v>
      </c>
      <c r="F640" s="4">
        <f t="shared" si="22"/>
        <v>1450</v>
      </c>
      <c r="G640" s="4">
        <f t="shared" si="22"/>
        <v>0</v>
      </c>
    </row>
    <row r="641" spans="1:7" ht="71.25" customHeight="1">
      <c r="A641" s="7" t="s">
        <v>254</v>
      </c>
      <c r="B641" s="1" t="s">
        <v>255</v>
      </c>
      <c r="C641" s="1"/>
      <c r="D641" s="1"/>
      <c r="E641" s="8">
        <f t="shared" si="21"/>
        <v>1450</v>
      </c>
      <c r="F641" s="8">
        <f t="shared" si="22"/>
        <v>1450</v>
      </c>
      <c r="G641" s="8">
        <f t="shared" si="22"/>
        <v>0</v>
      </c>
    </row>
    <row r="642" spans="1:7" ht="16.5">
      <c r="A642" s="7" t="s">
        <v>23</v>
      </c>
      <c r="B642" s="1" t="s">
        <v>255</v>
      </c>
      <c r="C642" s="1" t="s">
        <v>19</v>
      </c>
      <c r="D642" s="1" t="s">
        <v>5</v>
      </c>
      <c r="E642" s="8">
        <f t="shared" si="21"/>
        <v>1450</v>
      </c>
      <c r="F642" s="8">
        <v>1450</v>
      </c>
      <c r="G642" s="8">
        <v>0</v>
      </c>
    </row>
    <row r="643" spans="1:7" ht="76.5" customHeight="1">
      <c r="A643" s="2" t="s">
        <v>374</v>
      </c>
      <c r="B643" s="3" t="s">
        <v>256</v>
      </c>
      <c r="C643" s="3"/>
      <c r="D643" s="3"/>
      <c r="E643" s="4">
        <f t="shared" si="21"/>
        <v>341</v>
      </c>
      <c r="F643" s="4">
        <f aca="true" t="shared" si="23" ref="F643:G645">F644</f>
        <v>0</v>
      </c>
      <c r="G643" s="4">
        <f t="shared" si="23"/>
        <v>341</v>
      </c>
    </row>
    <row r="644" spans="1:7" ht="124.5" customHeight="1">
      <c r="A644" s="2" t="s">
        <v>257</v>
      </c>
      <c r="B644" s="3" t="s">
        <v>258</v>
      </c>
      <c r="C644" s="3"/>
      <c r="D644" s="3"/>
      <c r="E644" s="4">
        <f t="shared" si="21"/>
        <v>341</v>
      </c>
      <c r="F644" s="4">
        <f t="shared" si="23"/>
        <v>0</v>
      </c>
      <c r="G644" s="4">
        <f t="shared" si="23"/>
        <v>341</v>
      </c>
    </row>
    <row r="645" spans="1:7" ht="33">
      <c r="A645" s="7" t="s">
        <v>259</v>
      </c>
      <c r="B645" s="1" t="s">
        <v>260</v>
      </c>
      <c r="C645" s="1"/>
      <c r="D645" s="1"/>
      <c r="E645" s="8">
        <f t="shared" si="21"/>
        <v>341</v>
      </c>
      <c r="F645" s="8">
        <f t="shared" si="23"/>
        <v>0</v>
      </c>
      <c r="G645" s="8">
        <f t="shared" si="23"/>
        <v>341</v>
      </c>
    </row>
    <row r="646" spans="1:7" ht="115.5">
      <c r="A646" s="7" t="s">
        <v>28</v>
      </c>
      <c r="B646" s="1" t="s">
        <v>260</v>
      </c>
      <c r="C646" s="1" t="s">
        <v>16</v>
      </c>
      <c r="D646" s="1" t="s">
        <v>50</v>
      </c>
      <c r="E646" s="8">
        <f t="shared" si="21"/>
        <v>341</v>
      </c>
      <c r="F646" s="8">
        <v>0</v>
      </c>
      <c r="G646" s="8">
        <v>341</v>
      </c>
    </row>
    <row r="647" spans="1:7" ht="90.75" customHeight="1">
      <c r="A647" s="2" t="s">
        <v>51</v>
      </c>
      <c r="B647" s="3" t="s">
        <v>179</v>
      </c>
      <c r="C647" s="3"/>
      <c r="D647" s="3"/>
      <c r="E647" s="4">
        <f>F647+G647</f>
        <v>1585</v>
      </c>
      <c r="F647" s="4">
        <f>F648+F652</f>
        <v>0</v>
      </c>
      <c r="G647" s="4">
        <f>G648+G652</f>
        <v>1585</v>
      </c>
    </row>
    <row r="648" spans="1:7" ht="49.5">
      <c r="A648" s="2" t="s">
        <v>180</v>
      </c>
      <c r="B648" s="3" t="s">
        <v>181</v>
      </c>
      <c r="C648" s="3"/>
      <c r="D648" s="3"/>
      <c r="E648" s="4">
        <f>SUM(F648:G648)</f>
        <v>566</v>
      </c>
      <c r="F648" s="4">
        <f>F650</f>
        <v>0</v>
      </c>
      <c r="G648" s="4">
        <f>G650</f>
        <v>566</v>
      </c>
    </row>
    <row r="649" spans="1:7" ht="66">
      <c r="A649" s="2" t="s">
        <v>182</v>
      </c>
      <c r="B649" s="3" t="s">
        <v>903</v>
      </c>
      <c r="C649" s="3"/>
      <c r="D649" s="3"/>
      <c r="E649" s="4">
        <f>F649+G649</f>
        <v>566</v>
      </c>
      <c r="F649" s="4">
        <f>F650</f>
        <v>0</v>
      </c>
      <c r="G649" s="4">
        <f>G650</f>
        <v>566</v>
      </c>
    </row>
    <row r="650" spans="1:7" ht="49.5">
      <c r="A650" s="7" t="s">
        <v>183</v>
      </c>
      <c r="B650" s="1" t="s">
        <v>904</v>
      </c>
      <c r="C650" s="1"/>
      <c r="D650" s="1"/>
      <c r="E650" s="8">
        <f>SUM(F650:G650)</f>
        <v>566</v>
      </c>
      <c r="F650" s="8">
        <f>F651</f>
        <v>0</v>
      </c>
      <c r="G650" s="8">
        <f>G651</f>
        <v>566</v>
      </c>
    </row>
    <row r="651" spans="1:7" ht="49.5">
      <c r="A651" s="7" t="s">
        <v>25</v>
      </c>
      <c r="B651" s="1" t="s">
        <v>904</v>
      </c>
      <c r="C651" s="1" t="s">
        <v>17</v>
      </c>
      <c r="D651" s="1" t="s">
        <v>52</v>
      </c>
      <c r="E651" s="8">
        <f>SUM(F651:G651)</f>
        <v>566</v>
      </c>
      <c r="F651" s="8">
        <v>0</v>
      </c>
      <c r="G651" s="8">
        <v>566</v>
      </c>
    </row>
    <row r="652" spans="1:7" ht="43.5" customHeight="1">
      <c r="A652" s="2" t="s">
        <v>184</v>
      </c>
      <c r="B652" s="3" t="s">
        <v>185</v>
      </c>
      <c r="C652" s="3"/>
      <c r="D652" s="3"/>
      <c r="E652" s="4">
        <f>F652+G652</f>
        <v>1019</v>
      </c>
      <c r="F652" s="4">
        <f aca="true" t="shared" si="24" ref="F652:G654">F653</f>
        <v>0</v>
      </c>
      <c r="G652" s="4">
        <f t="shared" si="24"/>
        <v>1019</v>
      </c>
    </row>
    <row r="653" spans="1:7" ht="108.75" customHeight="1">
      <c r="A653" s="2" t="s">
        <v>186</v>
      </c>
      <c r="B653" s="3" t="s">
        <v>901</v>
      </c>
      <c r="C653" s="3"/>
      <c r="D653" s="3"/>
      <c r="E653" s="4">
        <f>F653+G653</f>
        <v>1019</v>
      </c>
      <c r="F653" s="4">
        <f t="shared" si="24"/>
        <v>0</v>
      </c>
      <c r="G653" s="4">
        <f t="shared" si="24"/>
        <v>1019</v>
      </c>
    </row>
    <row r="654" spans="1:7" ht="84.75" customHeight="1">
      <c r="A654" s="7" t="s">
        <v>187</v>
      </c>
      <c r="B654" s="1" t="s">
        <v>902</v>
      </c>
      <c r="C654" s="3"/>
      <c r="D654" s="3"/>
      <c r="E654" s="8">
        <f>F654+G654</f>
        <v>1019</v>
      </c>
      <c r="F654" s="8">
        <f t="shared" si="24"/>
        <v>0</v>
      </c>
      <c r="G654" s="8">
        <f t="shared" si="24"/>
        <v>1019</v>
      </c>
    </row>
    <row r="655" spans="1:7" ht="33">
      <c r="A655" s="7" t="s">
        <v>23</v>
      </c>
      <c r="B655" s="1" t="s">
        <v>902</v>
      </c>
      <c r="C655" s="1" t="s">
        <v>19</v>
      </c>
      <c r="D655" s="1" t="s">
        <v>52</v>
      </c>
      <c r="E655" s="8">
        <f>F655+G655</f>
        <v>1019</v>
      </c>
      <c r="F655" s="8">
        <v>0</v>
      </c>
      <c r="G655" s="8">
        <v>1019</v>
      </c>
    </row>
    <row r="656" spans="1:7" ht="99.75" customHeight="1">
      <c r="A656" s="2" t="s">
        <v>31</v>
      </c>
      <c r="B656" s="3" t="s">
        <v>268</v>
      </c>
      <c r="C656" s="3"/>
      <c r="D656" s="3"/>
      <c r="E656" s="4">
        <f aca="true" t="shared" si="25" ref="E656:E711">SUM(F656:G656)</f>
        <v>296831</v>
      </c>
      <c r="F656" s="4">
        <f>F657+F667+F696+F705</f>
        <v>296596</v>
      </c>
      <c r="G656" s="4">
        <f>G657+G667+G696+G705</f>
        <v>235</v>
      </c>
    </row>
    <row r="657" spans="1:7" ht="75.75" customHeight="1">
      <c r="A657" s="2" t="s">
        <v>269</v>
      </c>
      <c r="B657" s="3" t="s">
        <v>270</v>
      </c>
      <c r="C657" s="3"/>
      <c r="D657" s="3"/>
      <c r="E657" s="4">
        <f t="shared" si="25"/>
        <v>35216</v>
      </c>
      <c r="F657" s="4">
        <f>F658+F661+F664</f>
        <v>35216</v>
      </c>
      <c r="G657" s="4">
        <f>G658+G661</f>
        <v>0</v>
      </c>
    </row>
    <row r="658" spans="1:7" ht="139.5" customHeight="1">
      <c r="A658" s="3" t="s">
        <v>271</v>
      </c>
      <c r="B658" s="3" t="s">
        <v>272</v>
      </c>
      <c r="C658" s="3"/>
      <c r="D658" s="3"/>
      <c r="E658" s="4">
        <f>F658+G658</f>
        <v>34966</v>
      </c>
      <c r="F658" s="4">
        <f>F659</f>
        <v>34966</v>
      </c>
      <c r="G658" s="4">
        <f>G659</f>
        <v>0</v>
      </c>
    </row>
    <row r="659" spans="1:7" ht="16.5">
      <c r="A659" s="16" t="s">
        <v>122</v>
      </c>
      <c r="B659" s="1" t="s">
        <v>273</v>
      </c>
      <c r="C659" s="1"/>
      <c r="D659" s="1"/>
      <c r="E659" s="8">
        <f>SUM(F659:G659)</f>
        <v>34966</v>
      </c>
      <c r="F659" s="8">
        <f>F660</f>
        <v>34966</v>
      </c>
      <c r="G659" s="8">
        <f>G660</f>
        <v>0</v>
      </c>
    </row>
    <row r="660" spans="1:7" ht="41.25" customHeight="1">
      <c r="A660" s="7" t="s">
        <v>25</v>
      </c>
      <c r="B660" s="1" t="s">
        <v>273</v>
      </c>
      <c r="C660" s="1" t="s">
        <v>17</v>
      </c>
      <c r="D660" s="1" t="s">
        <v>4</v>
      </c>
      <c r="E660" s="8">
        <f>SUM(F660:G660)</f>
        <v>34966</v>
      </c>
      <c r="F660" s="8">
        <v>34966</v>
      </c>
      <c r="G660" s="8">
        <v>0</v>
      </c>
    </row>
    <row r="661" spans="1:7" ht="66">
      <c r="A661" s="3" t="s">
        <v>274</v>
      </c>
      <c r="B661" s="3" t="s">
        <v>275</v>
      </c>
      <c r="C661" s="3"/>
      <c r="D661" s="3"/>
      <c r="E661" s="4">
        <f>F661+G661</f>
        <v>100</v>
      </c>
      <c r="F661" s="4">
        <f>F662</f>
        <v>100</v>
      </c>
      <c r="G661" s="4">
        <f>G662</f>
        <v>0</v>
      </c>
    </row>
    <row r="662" spans="1:7" ht="16.5">
      <c r="A662" s="16" t="s">
        <v>92</v>
      </c>
      <c r="B662" s="1" t="s">
        <v>276</v>
      </c>
      <c r="C662" s="1"/>
      <c r="D662" s="1"/>
      <c r="E662" s="8">
        <f t="shared" si="25"/>
        <v>100</v>
      </c>
      <c r="F662" s="8">
        <f>F663</f>
        <v>100</v>
      </c>
      <c r="G662" s="8">
        <f>G663</f>
        <v>0</v>
      </c>
    </row>
    <row r="663" spans="1:7" ht="54.75" customHeight="1">
      <c r="A663" s="7" t="s">
        <v>25</v>
      </c>
      <c r="B663" s="1" t="s">
        <v>276</v>
      </c>
      <c r="C663" s="1" t="s">
        <v>17</v>
      </c>
      <c r="D663" s="1" t="s">
        <v>4</v>
      </c>
      <c r="E663" s="8">
        <f t="shared" si="25"/>
        <v>100</v>
      </c>
      <c r="F663" s="8">
        <f>250-150</f>
        <v>100</v>
      </c>
      <c r="G663" s="8">
        <v>0</v>
      </c>
    </row>
    <row r="664" spans="1:7" ht="99">
      <c r="A664" s="3" t="s">
        <v>906</v>
      </c>
      <c r="B664" s="3" t="s">
        <v>907</v>
      </c>
      <c r="C664" s="3"/>
      <c r="D664" s="3"/>
      <c r="E664" s="4">
        <f>F664+G664</f>
        <v>150</v>
      </c>
      <c r="F664" s="4">
        <f>F665</f>
        <v>150</v>
      </c>
      <c r="G664" s="4">
        <f>G665</f>
        <v>0</v>
      </c>
    </row>
    <row r="665" spans="1:7" ht="16.5">
      <c r="A665" s="16" t="s">
        <v>92</v>
      </c>
      <c r="B665" s="1" t="s">
        <v>908</v>
      </c>
      <c r="C665" s="1"/>
      <c r="D665" s="1"/>
      <c r="E665" s="8">
        <f>F665+G665</f>
        <v>150</v>
      </c>
      <c r="F665" s="8">
        <f>F666</f>
        <v>150</v>
      </c>
      <c r="G665" s="8">
        <f>G666</f>
        <v>0</v>
      </c>
    </row>
    <row r="666" spans="1:7" ht="39.75" customHeight="1">
      <c r="A666" s="7" t="s">
        <v>25</v>
      </c>
      <c r="B666" s="1" t="s">
        <v>908</v>
      </c>
      <c r="C666" s="1" t="s">
        <v>17</v>
      </c>
      <c r="D666" s="1" t="s">
        <v>4</v>
      </c>
      <c r="E666" s="8">
        <f>F666+G666</f>
        <v>150</v>
      </c>
      <c r="F666" s="8">
        <v>150</v>
      </c>
      <c r="G666" s="8">
        <v>0</v>
      </c>
    </row>
    <row r="667" spans="1:7" ht="75" customHeight="1">
      <c r="A667" s="24" t="s">
        <v>277</v>
      </c>
      <c r="B667" s="3" t="s">
        <v>278</v>
      </c>
      <c r="C667" s="3"/>
      <c r="D667" s="3"/>
      <c r="E667" s="4">
        <f t="shared" si="25"/>
        <v>235025</v>
      </c>
      <c r="F667" s="4">
        <f>F668+F671+F677+F680+F683+F688+F693</f>
        <v>234790</v>
      </c>
      <c r="G667" s="4">
        <f>G668+G671+G677+G680+G683+G688+G693</f>
        <v>235</v>
      </c>
    </row>
    <row r="668" spans="1:7" ht="53.25" customHeight="1">
      <c r="A668" s="41" t="s">
        <v>279</v>
      </c>
      <c r="B668" s="3" t="s">
        <v>280</v>
      </c>
      <c r="C668" s="3"/>
      <c r="D668" s="3"/>
      <c r="E668" s="4">
        <f>F668+G668</f>
        <v>93641</v>
      </c>
      <c r="F668" s="4">
        <f>F669</f>
        <v>93641</v>
      </c>
      <c r="G668" s="4">
        <f>G669</f>
        <v>0</v>
      </c>
    </row>
    <row r="669" spans="1:7" ht="33">
      <c r="A669" s="10" t="s">
        <v>281</v>
      </c>
      <c r="B669" s="1" t="s">
        <v>282</v>
      </c>
      <c r="C669" s="1"/>
      <c r="D669" s="1"/>
      <c r="E669" s="8">
        <f t="shared" si="25"/>
        <v>93641</v>
      </c>
      <c r="F669" s="8">
        <f>F670</f>
        <v>93641</v>
      </c>
      <c r="G669" s="8">
        <f>G670</f>
        <v>0</v>
      </c>
    </row>
    <row r="670" spans="1:7" ht="50.25" customHeight="1">
      <c r="A670" s="7" t="s">
        <v>25</v>
      </c>
      <c r="B670" s="1" t="s">
        <v>282</v>
      </c>
      <c r="C670" s="1" t="s">
        <v>17</v>
      </c>
      <c r="D670" s="1" t="s">
        <v>5</v>
      </c>
      <c r="E670" s="8">
        <f t="shared" si="25"/>
        <v>93641</v>
      </c>
      <c r="F670" s="8">
        <v>93641</v>
      </c>
      <c r="G670" s="8">
        <v>0</v>
      </c>
    </row>
    <row r="671" spans="1:7" ht="89.25" customHeight="1">
      <c r="A671" s="41" t="s">
        <v>283</v>
      </c>
      <c r="B671" s="3" t="s">
        <v>284</v>
      </c>
      <c r="C671" s="3"/>
      <c r="D671" s="3"/>
      <c r="E671" s="4">
        <f>F671+G671</f>
        <v>85755</v>
      </c>
      <c r="F671" s="4">
        <f>F672</f>
        <v>85755</v>
      </c>
      <c r="G671" s="4">
        <f>G672</f>
        <v>0</v>
      </c>
    </row>
    <row r="672" spans="1:7" ht="37.5" customHeight="1">
      <c r="A672" s="7" t="s">
        <v>285</v>
      </c>
      <c r="B672" s="1" t="s">
        <v>286</v>
      </c>
      <c r="C672" s="1"/>
      <c r="D672" s="1"/>
      <c r="E672" s="8">
        <f t="shared" si="25"/>
        <v>85755</v>
      </c>
      <c r="F672" s="8">
        <f>F673+F674+F675+F676</f>
        <v>85755</v>
      </c>
      <c r="G672" s="8">
        <f>G673+G674+G675+G676</f>
        <v>0</v>
      </c>
    </row>
    <row r="673" spans="1:7" ht="123" customHeight="1">
      <c r="A673" s="7" t="s">
        <v>28</v>
      </c>
      <c r="B673" s="1" t="s">
        <v>286</v>
      </c>
      <c r="C673" s="1" t="s">
        <v>16</v>
      </c>
      <c r="D673" s="1" t="s">
        <v>5</v>
      </c>
      <c r="E673" s="8">
        <f t="shared" si="25"/>
        <v>6166</v>
      </c>
      <c r="F673" s="8">
        <v>6166</v>
      </c>
      <c r="G673" s="8">
        <v>0</v>
      </c>
    </row>
    <row r="674" spans="1:7" ht="39" customHeight="1">
      <c r="A674" s="7" t="s">
        <v>25</v>
      </c>
      <c r="B674" s="1" t="s">
        <v>286</v>
      </c>
      <c r="C674" s="1" t="s">
        <v>17</v>
      </c>
      <c r="D674" s="1" t="s">
        <v>5</v>
      </c>
      <c r="E674" s="8">
        <f t="shared" si="25"/>
        <v>5285</v>
      </c>
      <c r="F674" s="8">
        <v>5285</v>
      </c>
      <c r="G674" s="8">
        <v>0</v>
      </c>
    </row>
    <row r="675" spans="1:7" ht="54.75" customHeight="1">
      <c r="A675" s="1" t="s">
        <v>22</v>
      </c>
      <c r="B675" s="1" t="s">
        <v>286</v>
      </c>
      <c r="C675" s="1" t="s">
        <v>18</v>
      </c>
      <c r="D675" s="1" t="s">
        <v>5</v>
      </c>
      <c r="E675" s="8">
        <f>F675+G675</f>
        <v>74233</v>
      </c>
      <c r="F675" s="8">
        <v>74233</v>
      </c>
      <c r="G675" s="8">
        <v>0</v>
      </c>
    </row>
    <row r="676" spans="1:7" ht="16.5">
      <c r="A676" s="7" t="s">
        <v>23</v>
      </c>
      <c r="B676" s="1" t="s">
        <v>286</v>
      </c>
      <c r="C676" s="1" t="s">
        <v>19</v>
      </c>
      <c r="D676" s="1" t="s">
        <v>5</v>
      </c>
      <c r="E676" s="8">
        <f t="shared" si="25"/>
        <v>71</v>
      </c>
      <c r="F676" s="8">
        <v>71</v>
      </c>
      <c r="G676" s="8">
        <v>0</v>
      </c>
    </row>
    <row r="677" spans="1:7" ht="98.25" customHeight="1">
      <c r="A677" s="41" t="s">
        <v>287</v>
      </c>
      <c r="B677" s="3" t="s">
        <v>288</v>
      </c>
      <c r="C677" s="3"/>
      <c r="D677" s="3"/>
      <c r="E677" s="4">
        <f>F677+G677</f>
        <v>13561</v>
      </c>
      <c r="F677" s="4">
        <f>F678</f>
        <v>13561</v>
      </c>
      <c r="G677" s="4">
        <f>G678</f>
        <v>0</v>
      </c>
    </row>
    <row r="678" spans="1:7" ht="36" customHeight="1">
      <c r="A678" s="7" t="s">
        <v>281</v>
      </c>
      <c r="B678" s="1" t="s">
        <v>289</v>
      </c>
      <c r="C678" s="1"/>
      <c r="D678" s="1"/>
      <c r="E678" s="8">
        <f t="shared" si="25"/>
        <v>13561</v>
      </c>
      <c r="F678" s="8">
        <f>F679</f>
        <v>13561</v>
      </c>
      <c r="G678" s="8">
        <f>G679</f>
        <v>0</v>
      </c>
    </row>
    <row r="679" spans="1:7" ht="49.5">
      <c r="A679" s="7" t="s">
        <v>25</v>
      </c>
      <c r="B679" s="1" t="s">
        <v>289</v>
      </c>
      <c r="C679" s="1" t="s">
        <v>17</v>
      </c>
      <c r="D679" s="1" t="s">
        <v>5</v>
      </c>
      <c r="E679" s="8">
        <f t="shared" si="25"/>
        <v>13561</v>
      </c>
      <c r="F679" s="8">
        <v>13561</v>
      </c>
      <c r="G679" s="8">
        <v>0</v>
      </c>
    </row>
    <row r="680" spans="1:7" ht="54.75" customHeight="1">
      <c r="A680" s="42" t="s">
        <v>290</v>
      </c>
      <c r="B680" s="3" t="s">
        <v>291</v>
      </c>
      <c r="C680" s="3"/>
      <c r="D680" s="3"/>
      <c r="E680" s="4">
        <f>F680+G680</f>
        <v>3954</v>
      </c>
      <c r="F680" s="4">
        <f>F681</f>
        <v>3954</v>
      </c>
      <c r="G680" s="4">
        <f>G681</f>
        <v>0</v>
      </c>
    </row>
    <row r="681" spans="1:7" ht="16.5">
      <c r="A681" s="7" t="s">
        <v>292</v>
      </c>
      <c r="B681" s="1" t="s">
        <v>293</v>
      </c>
      <c r="C681" s="1"/>
      <c r="D681" s="1"/>
      <c r="E681" s="8">
        <f t="shared" si="25"/>
        <v>3954</v>
      </c>
      <c r="F681" s="8">
        <f>F682</f>
        <v>3954</v>
      </c>
      <c r="G681" s="8">
        <f>G682</f>
        <v>0</v>
      </c>
    </row>
    <row r="682" spans="1:7" ht="52.5" customHeight="1">
      <c r="A682" s="7" t="s">
        <v>25</v>
      </c>
      <c r="B682" s="1" t="s">
        <v>293</v>
      </c>
      <c r="C682" s="1" t="s">
        <v>17</v>
      </c>
      <c r="D682" s="1" t="s">
        <v>5</v>
      </c>
      <c r="E682" s="8">
        <f t="shared" si="25"/>
        <v>3954</v>
      </c>
      <c r="F682" s="8">
        <v>3954</v>
      </c>
      <c r="G682" s="8">
        <v>0</v>
      </c>
    </row>
    <row r="683" spans="1:7" ht="74.25" customHeight="1">
      <c r="A683" s="42" t="s">
        <v>294</v>
      </c>
      <c r="B683" s="3" t="s">
        <v>295</v>
      </c>
      <c r="C683" s="3"/>
      <c r="D683" s="3"/>
      <c r="E683" s="4">
        <f>F683+G683</f>
        <v>1052</v>
      </c>
      <c r="F683" s="4">
        <f>F684+F686</f>
        <v>817</v>
      </c>
      <c r="G683" s="4">
        <f>G684+G686</f>
        <v>235</v>
      </c>
    </row>
    <row r="684" spans="1:7" ht="16.5">
      <c r="A684" s="7" t="s">
        <v>292</v>
      </c>
      <c r="B684" s="1" t="s">
        <v>296</v>
      </c>
      <c r="C684" s="1"/>
      <c r="D684" s="1"/>
      <c r="E684" s="8">
        <f t="shared" si="25"/>
        <v>817</v>
      </c>
      <c r="F684" s="8">
        <f>F685</f>
        <v>817</v>
      </c>
      <c r="G684" s="8">
        <f>G685</f>
        <v>0</v>
      </c>
    </row>
    <row r="685" spans="1:7" ht="51.75" customHeight="1">
      <c r="A685" s="7" t="s">
        <v>25</v>
      </c>
      <c r="B685" s="1" t="s">
        <v>296</v>
      </c>
      <c r="C685" s="1" t="s">
        <v>17</v>
      </c>
      <c r="D685" s="1" t="s">
        <v>5</v>
      </c>
      <c r="E685" s="8">
        <f t="shared" si="25"/>
        <v>817</v>
      </c>
      <c r="F685" s="8">
        <v>817</v>
      </c>
      <c r="G685" s="8">
        <v>0</v>
      </c>
    </row>
    <row r="686" spans="1:7" ht="104.25" customHeight="1">
      <c r="A686" s="43" t="s">
        <v>297</v>
      </c>
      <c r="B686" s="1" t="s">
        <v>298</v>
      </c>
      <c r="C686" s="1"/>
      <c r="D686" s="1"/>
      <c r="E686" s="8">
        <f t="shared" si="25"/>
        <v>235</v>
      </c>
      <c r="F686" s="8">
        <f>F687</f>
        <v>0</v>
      </c>
      <c r="G686" s="8">
        <f>G687</f>
        <v>235</v>
      </c>
    </row>
    <row r="687" spans="1:7" ht="49.5">
      <c r="A687" s="1" t="s">
        <v>25</v>
      </c>
      <c r="B687" s="1" t="s">
        <v>298</v>
      </c>
      <c r="C687" s="1" t="s">
        <v>17</v>
      </c>
      <c r="D687" s="1" t="s">
        <v>5</v>
      </c>
      <c r="E687" s="8">
        <f t="shared" si="25"/>
        <v>235</v>
      </c>
      <c r="F687" s="8">
        <v>0</v>
      </c>
      <c r="G687" s="8">
        <v>235</v>
      </c>
    </row>
    <row r="688" spans="1:7" ht="74.25" customHeight="1">
      <c r="A688" s="41" t="s">
        <v>299</v>
      </c>
      <c r="B688" s="3" t="s">
        <v>300</v>
      </c>
      <c r="C688" s="3"/>
      <c r="D688" s="3"/>
      <c r="E688" s="4">
        <f aca="true" t="shared" si="26" ref="E688:E695">F688+G688</f>
        <v>30762</v>
      </c>
      <c r="F688" s="4">
        <f>F689+F691</f>
        <v>30762</v>
      </c>
      <c r="G688" s="4">
        <f>G689+G691</f>
        <v>0</v>
      </c>
    </row>
    <row r="689" spans="1:7" ht="16.5">
      <c r="A689" s="1" t="s">
        <v>92</v>
      </c>
      <c r="B689" s="1" t="s">
        <v>301</v>
      </c>
      <c r="C689" s="1"/>
      <c r="D689" s="1"/>
      <c r="E689" s="8">
        <f t="shared" si="26"/>
        <v>27102</v>
      </c>
      <c r="F689" s="8">
        <f>F690</f>
        <v>27102</v>
      </c>
      <c r="G689" s="8">
        <f>G690</f>
        <v>0</v>
      </c>
    </row>
    <row r="690" spans="1:7" ht="51" customHeight="1">
      <c r="A690" s="1" t="s">
        <v>25</v>
      </c>
      <c r="B690" s="1" t="s">
        <v>301</v>
      </c>
      <c r="C690" s="1" t="s">
        <v>17</v>
      </c>
      <c r="D690" s="1" t="s">
        <v>5</v>
      </c>
      <c r="E690" s="8">
        <f t="shared" si="26"/>
        <v>27102</v>
      </c>
      <c r="F690" s="8">
        <f>28000-898</f>
        <v>27102</v>
      </c>
      <c r="G690" s="8">
        <v>0</v>
      </c>
    </row>
    <row r="691" spans="1:7" ht="16.5">
      <c r="A691" s="1" t="s">
        <v>232</v>
      </c>
      <c r="B691" s="1" t="s">
        <v>302</v>
      </c>
      <c r="C691" s="1"/>
      <c r="D691" s="1"/>
      <c r="E691" s="8">
        <f t="shared" si="26"/>
        <v>3660</v>
      </c>
      <c r="F691" s="8">
        <f>F692</f>
        <v>3660</v>
      </c>
      <c r="G691" s="8">
        <f>G692</f>
        <v>0</v>
      </c>
    </row>
    <row r="692" spans="1:7" ht="49.5">
      <c r="A692" s="1" t="s">
        <v>26</v>
      </c>
      <c r="B692" s="1" t="s">
        <v>302</v>
      </c>
      <c r="C692" s="1" t="s">
        <v>21</v>
      </c>
      <c r="D692" s="1" t="s">
        <v>5</v>
      </c>
      <c r="E692" s="8">
        <f t="shared" si="26"/>
        <v>3660</v>
      </c>
      <c r="F692" s="8">
        <v>3660</v>
      </c>
      <c r="G692" s="8">
        <v>0</v>
      </c>
    </row>
    <row r="693" spans="1:7" ht="55.5" customHeight="1">
      <c r="A693" s="41" t="s">
        <v>303</v>
      </c>
      <c r="B693" s="3" t="s">
        <v>304</v>
      </c>
      <c r="C693" s="3"/>
      <c r="D693" s="3"/>
      <c r="E693" s="4">
        <f t="shared" si="26"/>
        <v>6300</v>
      </c>
      <c r="F693" s="4">
        <f>F694</f>
        <v>6300</v>
      </c>
      <c r="G693" s="4">
        <f>G694</f>
        <v>0</v>
      </c>
    </row>
    <row r="694" spans="1:7" ht="72" customHeight="1">
      <c r="A694" s="44" t="s">
        <v>305</v>
      </c>
      <c r="B694" s="1" t="s">
        <v>306</v>
      </c>
      <c r="C694" s="1"/>
      <c r="D694" s="1"/>
      <c r="E694" s="8">
        <f t="shared" si="26"/>
        <v>6300</v>
      </c>
      <c r="F694" s="8">
        <f>F695</f>
        <v>6300</v>
      </c>
      <c r="G694" s="8">
        <f>G695</f>
        <v>0</v>
      </c>
    </row>
    <row r="695" spans="1:7" ht="76.5" customHeight="1">
      <c r="A695" s="1" t="s">
        <v>22</v>
      </c>
      <c r="B695" s="1" t="s">
        <v>306</v>
      </c>
      <c r="C695" s="1" t="s">
        <v>18</v>
      </c>
      <c r="D695" s="1" t="s">
        <v>3</v>
      </c>
      <c r="E695" s="8">
        <f t="shared" si="26"/>
        <v>6300</v>
      </c>
      <c r="F695" s="8">
        <v>6300</v>
      </c>
      <c r="G695" s="8">
        <v>0</v>
      </c>
    </row>
    <row r="696" spans="1:7" ht="55.5" customHeight="1">
      <c r="A696" s="3" t="s">
        <v>307</v>
      </c>
      <c r="B696" s="3" t="s">
        <v>308</v>
      </c>
      <c r="C696" s="3"/>
      <c r="D696" s="3"/>
      <c r="E696" s="4">
        <f t="shared" si="25"/>
        <v>6590</v>
      </c>
      <c r="F696" s="4">
        <f>F697</f>
        <v>6590</v>
      </c>
      <c r="G696" s="4">
        <f>G697</f>
        <v>0</v>
      </c>
    </row>
    <row r="697" spans="1:7" ht="40.5" customHeight="1">
      <c r="A697" s="3" t="s">
        <v>309</v>
      </c>
      <c r="B697" s="3" t="s">
        <v>310</v>
      </c>
      <c r="C697" s="3"/>
      <c r="D697" s="3"/>
      <c r="E697" s="4">
        <f>F697+G697</f>
        <v>6590</v>
      </c>
      <c r="F697" s="4">
        <f>F698+F703</f>
        <v>6590</v>
      </c>
      <c r="G697" s="4">
        <f>G698</f>
        <v>0</v>
      </c>
    </row>
    <row r="698" spans="1:7" ht="54" customHeight="1">
      <c r="A698" s="20" t="s">
        <v>105</v>
      </c>
      <c r="B698" s="1" t="s">
        <v>311</v>
      </c>
      <c r="C698" s="1"/>
      <c r="D698" s="1"/>
      <c r="E698" s="8">
        <f t="shared" si="25"/>
        <v>4043</v>
      </c>
      <c r="F698" s="8">
        <f>F699+F700+F701+F702</f>
        <v>4043</v>
      </c>
      <c r="G698" s="8">
        <f>G700</f>
        <v>0</v>
      </c>
    </row>
    <row r="699" spans="1:7" ht="52.5" customHeight="1">
      <c r="A699" s="1" t="s">
        <v>25</v>
      </c>
      <c r="B699" s="1" t="s">
        <v>311</v>
      </c>
      <c r="C699" s="1" t="s">
        <v>17</v>
      </c>
      <c r="D699" s="1" t="s">
        <v>39</v>
      </c>
      <c r="E699" s="8">
        <f>F699+G699</f>
        <v>5</v>
      </c>
      <c r="F699" s="8">
        <v>5</v>
      </c>
      <c r="G699" s="8">
        <v>0</v>
      </c>
    </row>
    <row r="700" spans="1:7" ht="78.75" customHeight="1">
      <c r="A700" s="1" t="s">
        <v>22</v>
      </c>
      <c r="B700" s="1" t="s">
        <v>311</v>
      </c>
      <c r="C700" s="1" t="s">
        <v>18</v>
      </c>
      <c r="D700" s="1" t="s">
        <v>36</v>
      </c>
      <c r="E700" s="8">
        <f t="shared" si="25"/>
        <v>1122</v>
      </c>
      <c r="F700" s="8">
        <v>1122</v>
      </c>
      <c r="G700" s="8">
        <v>0</v>
      </c>
    </row>
    <row r="701" spans="1:7" ht="71.25" customHeight="1">
      <c r="A701" s="1" t="s">
        <v>22</v>
      </c>
      <c r="B701" s="1" t="s">
        <v>311</v>
      </c>
      <c r="C701" s="1" t="s">
        <v>18</v>
      </c>
      <c r="D701" s="1" t="s">
        <v>35</v>
      </c>
      <c r="E701" s="8">
        <f>F701+G701</f>
        <v>2903</v>
      </c>
      <c r="F701" s="8">
        <v>2903</v>
      </c>
      <c r="G701" s="8">
        <v>0</v>
      </c>
    </row>
    <row r="702" spans="1:7" ht="70.5" customHeight="1">
      <c r="A702" s="1" t="s">
        <v>22</v>
      </c>
      <c r="B702" s="1" t="s">
        <v>311</v>
      </c>
      <c r="C702" s="1" t="s">
        <v>18</v>
      </c>
      <c r="D702" s="1" t="s">
        <v>39</v>
      </c>
      <c r="E702" s="8">
        <f>F702+G702</f>
        <v>13</v>
      </c>
      <c r="F702" s="8">
        <v>13</v>
      </c>
      <c r="G702" s="8">
        <v>0</v>
      </c>
    </row>
    <row r="703" spans="1:7" ht="18.75" customHeight="1">
      <c r="A703" s="21" t="s">
        <v>92</v>
      </c>
      <c r="B703" s="1" t="s">
        <v>312</v>
      </c>
      <c r="C703" s="1"/>
      <c r="D703" s="1"/>
      <c r="E703" s="8">
        <f>SUM(F703:G703)</f>
        <v>2547</v>
      </c>
      <c r="F703" s="8">
        <f>F704</f>
        <v>2547</v>
      </c>
      <c r="G703" s="8">
        <f>G704</f>
        <v>0</v>
      </c>
    </row>
    <row r="704" spans="1:7" ht="49.5">
      <c r="A704" s="1" t="s">
        <v>25</v>
      </c>
      <c r="B704" s="1" t="s">
        <v>312</v>
      </c>
      <c r="C704" s="1" t="s">
        <v>17</v>
      </c>
      <c r="D704" s="1" t="s">
        <v>35</v>
      </c>
      <c r="E704" s="8">
        <f>SUM(F704:G704)</f>
        <v>2547</v>
      </c>
      <c r="F704" s="8">
        <v>2547</v>
      </c>
      <c r="G704" s="8">
        <v>0</v>
      </c>
    </row>
    <row r="705" spans="1:7" ht="106.5" customHeight="1">
      <c r="A705" s="2" t="s">
        <v>313</v>
      </c>
      <c r="B705" s="3" t="s">
        <v>314</v>
      </c>
      <c r="C705" s="3"/>
      <c r="D705" s="3"/>
      <c r="E705" s="4">
        <f t="shared" si="25"/>
        <v>20000</v>
      </c>
      <c r="F705" s="4">
        <f>F706</f>
        <v>20000</v>
      </c>
      <c r="G705" s="4">
        <f>G706</f>
        <v>0</v>
      </c>
    </row>
    <row r="706" spans="1:7" ht="58.5" customHeight="1">
      <c r="A706" s="3" t="s">
        <v>315</v>
      </c>
      <c r="B706" s="3" t="s">
        <v>316</v>
      </c>
      <c r="C706" s="3"/>
      <c r="D706" s="3"/>
      <c r="E706" s="4">
        <f>F706+G706</f>
        <v>20000</v>
      </c>
      <c r="F706" s="4">
        <f>F707</f>
        <v>20000</v>
      </c>
      <c r="G706" s="4">
        <f>G707</f>
        <v>0</v>
      </c>
    </row>
    <row r="707" spans="1:7" ht="60.75" customHeight="1">
      <c r="A707" s="7" t="s">
        <v>105</v>
      </c>
      <c r="B707" s="1" t="s">
        <v>317</v>
      </c>
      <c r="C707" s="1"/>
      <c r="D707" s="1"/>
      <c r="E707" s="8">
        <f t="shared" si="25"/>
        <v>20000</v>
      </c>
      <c r="F707" s="8">
        <f>F708+F709+F710</f>
        <v>20000</v>
      </c>
      <c r="G707" s="8">
        <f>G708+G709+G710</f>
        <v>0</v>
      </c>
    </row>
    <row r="708" spans="1:7" ht="120" customHeight="1">
      <c r="A708" s="7" t="s">
        <v>28</v>
      </c>
      <c r="B708" s="1" t="s">
        <v>317</v>
      </c>
      <c r="C708" s="1" t="s">
        <v>16</v>
      </c>
      <c r="D708" s="1" t="s">
        <v>10</v>
      </c>
      <c r="E708" s="8">
        <f t="shared" si="25"/>
        <v>18990</v>
      </c>
      <c r="F708" s="8">
        <v>18990</v>
      </c>
      <c r="G708" s="8">
        <v>0</v>
      </c>
    </row>
    <row r="709" spans="1:7" ht="51.75" customHeight="1">
      <c r="A709" s="7" t="s">
        <v>25</v>
      </c>
      <c r="B709" s="1" t="s">
        <v>317</v>
      </c>
      <c r="C709" s="1" t="s">
        <v>17</v>
      </c>
      <c r="D709" s="1" t="s">
        <v>10</v>
      </c>
      <c r="E709" s="8">
        <f t="shared" si="25"/>
        <v>1006</v>
      </c>
      <c r="F709" s="8">
        <v>1006</v>
      </c>
      <c r="G709" s="8">
        <v>0</v>
      </c>
    </row>
    <row r="710" spans="1:7" ht="16.5">
      <c r="A710" s="7" t="s">
        <v>23</v>
      </c>
      <c r="B710" s="1" t="s">
        <v>317</v>
      </c>
      <c r="C710" s="1" t="s">
        <v>19</v>
      </c>
      <c r="D710" s="1" t="s">
        <v>10</v>
      </c>
      <c r="E710" s="8">
        <f t="shared" si="25"/>
        <v>4</v>
      </c>
      <c r="F710" s="8">
        <v>4</v>
      </c>
      <c r="G710" s="8">
        <v>0</v>
      </c>
    </row>
    <row r="711" spans="1:7" ht="101.25" customHeight="1">
      <c r="A711" s="2" t="s">
        <v>29</v>
      </c>
      <c r="B711" s="3" t="s">
        <v>318</v>
      </c>
      <c r="C711" s="3"/>
      <c r="D711" s="3"/>
      <c r="E711" s="4">
        <f t="shared" si="25"/>
        <v>235405</v>
      </c>
      <c r="F711" s="4">
        <f>F712+F722+F726+F730</f>
        <v>235405</v>
      </c>
      <c r="G711" s="4">
        <f>G712+G722+G726+G730</f>
        <v>0</v>
      </c>
    </row>
    <row r="712" spans="1:7" ht="49.5">
      <c r="A712" s="2" t="s">
        <v>319</v>
      </c>
      <c r="B712" s="3" t="s">
        <v>320</v>
      </c>
      <c r="C712" s="3"/>
      <c r="D712" s="3"/>
      <c r="E712" s="4">
        <f aca="true" t="shared" si="27" ref="E712:E735">SUM(F712:G712)</f>
        <v>96436</v>
      </c>
      <c r="F712" s="4">
        <f>F713+F716+F719</f>
        <v>96436</v>
      </c>
      <c r="G712" s="4">
        <f>G713+G716+G719</f>
        <v>0</v>
      </c>
    </row>
    <row r="713" spans="1:7" ht="82.5">
      <c r="A713" s="23" t="s">
        <v>905</v>
      </c>
      <c r="B713" s="3" t="s">
        <v>321</v>
      </c>
      <c r="C713" s="3"/>
      <c r="D713" s="3"/>
      <c r="E713" s="4">
        <f>F713+G713</f>
        <v>10000</v>
      </c>
      <c r="F713" s="4">
        <f>F714</f>
        <v>10000</v>
      </c>
      <c r="G713" s="4">
        <f>G714</f>
        <v>0</v>
      </c>
    </row>
    <row r="714" spans="1:7" ht="33">
      <c r="A714" s="44" t="s">
        <v>281</v>
      </c>
      <c r="B714" s="1" t="s">
        <v>322</v>
      </c>
      <c r="C714" s="1"/>
      <c r="D714" s="1"/>
      <c r="E714" s="8">
        <f>F714+G714</f>
        <v>10000</v>
      </c>
      <c r="F714" s="8">
        <f>F715</f>
        <v>10000</v>
      </c>
      <c r="G714" s="8">
        <f>G715</f>
        <v>0</v>
      </c>
    </row>
    <row r="715" spans="1:7" ht="51" customHeight="1">
      <c r="A715" s="7" t="s">
        <v>25</v>
      </c>
      <c r="B715" s="1" t="s">
        <v>322</v>
      </c>
      <c r="C715" s="1" t="s">
        <v>17</v>
      </c>
      <c r="D715" s="1" t="s">
        <v>5</v>
      </c>
      <c r="E715" s="8">
        <f>F715+G715</f>
        <v>10000</v>
      </c>
      <c r="F715" s="8">
        <v>10000</v>
      </c>
      <c r="G715" s="8">
        <v>0</v>
      </c>
    </row>
    <row r="716" spans="1:7" ht="66">
      <c r="A716" s="3" t="s">
        <v>323</v>
      </c>
      <c r="B716" s="3" t="s">
        <v>324</v>
      </c>
      <c r="C716" s="3"/>
      <c r="D716" s="3"/>
      <c r="E716" s="4">
        <f>F716+G716</f>
        <v>69200</v>
      </c>
      <c r="F716" s="4">
        <f>F717</f>
        <v>69200</v>
      </c>
      <c r="G716" s="4">
        <f>G717</f>
        <v>0</v>
      </c>
    </row>
    <row r="717" spans="1:7" ht="16.5">
      <c r="A717" s="7" t="s">
        <v>325</v>
      </c>
      <c r="B717" s="1" t="s">
        <v>326</v>
      </c>
      <c r="C717" s="1"/>
      <c r="D717" s="1"/>
      <c r="E717" s="8">
        <f t="shared" si="27"/>
        <v>69200</v>
      </c>
      <c r="F717" s="8">
        <f>F718</f>
        <v>69200</v>
      </c>
      <c r="G717" s="8">
        <f>G718</f>
        <v>0</v>
      </c>
    </row>
    <row r="718" spans="1:7" ht="49.5">
      <c r="A718" s="7" t="s">
        <v>25</v>
      </c>
      <c r="B718" s="1" t="s">
        <v>326</v>
      </c>
      <c r="C718" s="1" t="s">
        <v>17</v>
      </c>
      <c r="D718" s="1" t="s">
        <v>2</v>
      </c>
      <c r="E718" s="8">
        <f>SUM(F718:G718)</f>
        <v>69200</v>
      </c>
      <c r="F718" s="8">
        <v>69200</v>
      </c>
      <c r="G718" s="8">
        <v>0</v>
      </c>
    </row>
    <row r="719" spans="1:7" ht="60" customHeight="1">
      <c r="A719" s="3" t="s">
        <v>327</v>
      </c>
      <c r="B719" s="3" t="s">
        <v>328</v>
      </c>
      <c r="C719" s="3"/>
      <c r="D719" s="3"/>
      <c r="E719" s="4">
        <f>F719+G719</f>
        <v>17236</v>
      </c>
      <c r="F719" s="4">
        <f>F720</f>
        <v>17236</v>
      </c>
      <c r="G719" s="4">
        <f>G720</f>
        <v>0</v>
      </c>
    </row>
    <row r="720" spans="1:7" ht="16.5">
      <c r="A720" s="21" t="s">
        <v>325</v>
      </c>
      <c r="B720" s="1" t="s">
        <v>329</v>
      </c>
      <c r="C720" s="1"/>
      <c r="D720" s="1"/>
      <c r="E720" s="8">
        <f>F720+G720</f>
        <v>17236</v>
      </c>
      <c r="F720" s="8">
        <f>F721</f>
        <v>17236</v>
      </c>
      <c r="G720" s="8">
        <f>G721</f>
        <v>0</v>
      </c>
    </row>
    <row r="721" spans="1:7" ht="54.75" customHeight="1">
      <c r="A721" s="7" t="s">
        <v>25</v>
      </c>
      <c r="B721" s="1" t="s">
        <v>329</v>
      </c>
      <c r="C721" s="1" t="s">
        <v>17</v>
      </c>
      <c r="D721" s="1" t="s">
        <v>2</v>
      </c>
      <c r="E721" s="8">
        <f>F721+G721</f>
        <v>17236</v>
      </c>
      <c r="F721" s="8">
        <v>17236</v>
      </c>
      <c r="G721" s="8">
        <v>0</v>
      </c>
    </row>
    <row r="722" spans="1:7" ht="82.5">
      <c r="A722" s="2" t="s">
        <v>330</v>
      </c>
      <c r="B722" s="3" t="s">
        <v>331</v>
      </c>
      <c r="C722" s="3"/>
      <c r="D722" s="3"/>
      <c r="E722" s="4">
        <f t="shared" si="27"/>
        <v>68953</v>
      </c>
      <c r="F722" s="4">
        <f aca="true" t="shared" si="28" ref="F722:G724">F723</f>
        <v>68953</v>
      </c>
      <c r="G722" s="4">
        <f t="shared" si="28"/>
        <v>0</v>
      </c>
    </row>
    <row r="723" spans="1:7" ht="89.25" customHeight="1">
      <c r="A723" s="2" t="s">
        <v>332</v>
      </c>
      <c r="B723" s="3" t="s">
        <v>333</v>
      </c>
      <c r="C723" s="3"/>
      <c r="D723" s="3"/>
      <c r="E723" s="4">
        <f>F723+G723</f>
        <v>68953</v>
      </c>
      <c r="F723" s="4">
        <f t="shared" si="28"/>
        <v>68953</v>
      </c>
      <c r="G723" s="4">
        <f t="shared" si="28"/>
        <v>0</v>
      </c>
    </row>
    <row r="724" spans="1:7" ht="60" customHeight="1">
      <c r="A724" s="7" t="s">
        <v>105</v>
      </c>
      <c r="B724" s="1" t="s">
        <v>334</v>
      </c>
      <c r="C724" s="1"/>
      <c r="D724" s="1"/>
      <c r="E724" s="8">
        <f t="shared" si="27"/>
        <v>68953</v>
      </c>
      <c r="F724" s="8">
        <f t="shared" si="28"/>
        <v>68953</v>
      </c>
      <c r="G724" s="8">
        <f t="shared" si="28"/>
        <v>0</v>
      </c>
    </row>
    <row r="725" spans="1:7" ht="72" customHeight="1">
      <c r="A725" s="7" t="s">
        <v>22</v>
      </c>
      <c r="B725" s="1" t="s">
        <v>334</v>
      </c>
      <c r="C725" s="1" t="s">
        <v>18</v>
      </c>
      <c r="D725" s="1" t="s">
        <v>7</v>
      </c>
      <c r="E725" s="8">
        <f t="shared" si="27"/>
        <v>68953</v>
      </c>
      <c r="F725" s="8">
        <v>68953</v>
      </c>
      <c r="G725" s="8">
        <v>0</v>
      </c>
    </row>
    <row r="726" spans="1:7" ht="73.5" customHeight="1">
      <c r="A726" s="2" t="s">
        <v>335</v>
      </c>
      <c r="B726" s="3" t="s">
        <v>336</v>
      </c>
      <c r="C726" s="3"/>
      <c r="D726" s="3"/>
      <c r="E726" s="4">
        <f t="shared" si="27"/>
        <v>40000</v>
      </c>
      <c r="F726" s="4">
        <f aca="true" t="shared" si="29" ref="F726:G728">F727</f>
        <v>40000</v>
      </c>
      <c r="G726" s="4">
        <f t="shared" si="29"/>
        <v>0</v>
      </c>
    </row>
    <row r="727" spans="1:7" ht="75" customHeight="1">
      <c r="A727" s="2" t="s">
        <v>337</v>
      </c>
      <c r="B727" s="3" t="s">
        <v>375</v>
      </c>
      <c r="C727" s="3"/>
      <c r="D727" s="3"/>
      <c r="E727" s="4">
        <f>F727+G727</f>
        <v>40000</v>
      </c>
      <c r="F727" s="4">
        <f t="shared" si="29"/>
        <v>40000</v>
      </c>
      <c r="G727" s="4">
        <f t="shared" si="29"/>
        <v>0</v>
      </c>
    </row>
    <row r="728" spans="1:7" ht="33">
      <c r="A728" s="7" t="s">
        <v>339</v>
      </c>
      <c r="B728" s="1" t="s">
        <v>338</v>
      </c>
      <c r="C728" s="1"/>
      <c r="D728" s="1"/>
      <c r="E728" s="8">
        <f t="shared" si="27"/>
        <v>40000</v>
      </c>
      <c r="F728" s="8">
        <f t="shared" si="29"/>
        <v>40000</v>
      </c>
      <c r="G728" s="8">
        <f t="shared" si="29"/>
        <v>0</v>
      </c>
    </row>
    <row r="729" spans="1:7" ht="52.5" customHeight="1">
      <c r="A729" s="7" t="s">
        <v>25</v>
      </c>
      <c r="B729" s="1" t="s">
        <v>338</v>
      </c>
      <c r="C729" s="1" t="s">
        <v>17</v>
      </c>
      <c r="D729" s="1" t="s">
        <v>2</v>
      </c>
      <c r="E729" s="8">
        <f t="shared" si="27"/>
        <v>40000</v>
      </c>
      <c r="F729" s="8">
        <v>40000</v>
      </c>
      <c r="G729" s="8">
        <v>0</v>
      </c>
    </row>
    <row r="730" spans="1:7" ht="134.25" customHeight="1">
      <c r="A730" s="2" t="s">
        <v>340</v>
      </c>
      <c r="B730" s="3" t="s">
        <v>341</v>
      </c>
      <c r="C730" s="3"/>
      <c r="D730" s="3"/>
      <c r="E730" s="4">
        <f t="shared" si="27"/>
        <v>30016</v>
      </c>
      <c r="F730" s="4">
        <f>F732</f>
        <v>30016</v>
      </c>
      <c r="G730" s="4">
        <f>G732</f>
        <v>0</v>
      </c>
    </row>
    <row r="731" spans="1:7" ht="49.5">
      <c r="A731" s="25" t="s">
        <v>342</v>
      </c>
      <c r="B731" s="3" t="s">
        <v>343</v>
      </c>
      <c r="C731" s="3"/>
      <c r="D731" s="3"/>
      <c r="E731" s="4">
        <f t="shared" si="27"/>
        <v>30016</v>
      </c>
      <c r="F731" s="4">
        <f>F732</f>
        <v>30016</v>
      </c>
      <c r="G731" s="4">
        <f>G732</f>
        <v>0</v>
      </c>
    </row>
    <row r="732" spans="1:7" ht="57.75" customHeight="1">
      <c r="A732" s="7" t="s">
        <v>105</v>
      </c>
      <c r="B732" s="1" t="s">
        <v>344</v>
      </c>
      <c r="C732" s="1"/>
      <c r="D732" s="1"/>
      <c r="E732" s="8">
        <f t="shared" si="27"/>
        <v>30016</v>
      </c>
      <c r="F732" s="8">
        <f>F733+F734+F735</f>
        <v>30016</v>
      </c>
      <c r="G732" s="8">
        <f>G733+G734+G735</f>
        <v>0</v>
      </c>
    </row>
    <row r="733" spans="1:7" ht="121.5" customHeight="1">
      <c r="A733" s="7" t="s">
        <v>28</v>
      </c>
      <c r="B733" s="1" t="s">
        <v>344</v>
      </c>
      <c r="C733" s="1" t="s">
        <v>16</v>
      </c>
      <c r="D733" s="1" t="s">
        <v>3</v>
      </c>
      <c r="E733" s="8">
        <f t="shared" si="27"/>
        <v>26026</v>
      </c>
      <c r="F733" s="8">
        <v>26026</v>
      </c>
      <c r="G733" s="8">
        <v>0</v>
      </c>
    </row>
    <row r="734" spans="1:7" ht="49.5">
      <c r="A734" s="7" t="s">
        <v>25</v>
      </c>
      <c r="B734" s="1" t="s">
        <v>344</v>
      </c>
      <c r="C734" s="1" t="s">
        <v>17</v>
      </c>
      <c r="D734" s="1" t="s">
        <v>3</v>
      </c>
      <c r="E734" s="8">
        <f t="shared" si="27"/>
        <v>2952</v>
      </c>
      <c r="F734" s="8">
        <v>2952</v>
      </c>
      <c r="G734" s="8">
        <v>0</v>
      </c>
    </row>
    <row r="735" spans="1:7" ht="16.5">
      <c r="A735" s="7" t="s">
        <v>23</v>
      </c>
      <c r="B735" s="1" t="s">
        <v>344</v>
      </c>
      <c r="C735" s="1" t="s">
        <v>19</v>
      </c>
      <c r="D735" s="1" t="s">
        <v>3</v>
      </c>
      <c r="E735" s="8">
        <f t="shared" si="27"/>
        <v>1038</v>
      </c>
      <c r="F735" s="8">
        <v>1038</v>
      </c>
      <c r="G735" s="8">
        <v>0</v>
      </c>
    </row>
    <row r="736" spans="1:7" ht="112.5" customHeight="1">
      <c r="A736" s="2" t="s">
        <v>55</v>
      </c>
      <c r="B736" s="3" t="s">
        <v>554</v>
      </c>
      <c r="C736" s="1"/>
      <c r="D736" s="1"/>
      <c r="E736" s="4">
        <f aca="true" t="shared" si="30" ref="E736:E779">F736+G736</f>
        <v>86477</v>
      </c>
      <c r="F736" s="4">
        <f>F737+F762+F770</f>
        <v>86477</v>
      </c>
      <c r="G736" s="4">
        <f>G737+G762+G770</f>
        <v>0</v>
      </c>
    </row>
    <row r="737" spans="1:7" ht="55.5" customHeight="1">
      <c r="A737" s="2" t="s">
        <v>555</v>
      </c>
      <c r="B737" s="3" t="s">
        <v>556</v>
      </c>
      <c r="C737" s="1"/>
      <c r="D737" s="1"/>
      <c r="E737" s="4">
        <f t="shared" si="30"/>
        <v>57154</v>
      </c>
      <c r="F737" s="4">
        <f>F738+F741+F744+F747+F750+F753+F756+F759</f>
        <v>57154</v>
      </c>
      <c r="G737" s="4">
        <f>G738+G741+G744+G747+G750+G753+G756+G759</f>
        <v>0</v>
      </c>
    </row>
    <row r="738" spans="1:7" ht="165">
      <c r="A738" s="2" t="s">
        <v>557</v>
      </c>
      <c r="B738" s="3" t="s">
        <v>558</v>
      </c>
      <c r="C738" s="1"/>
      <c r="D738" s="1"/>
      <c r="E738" s="4">
        <f t="shared" si="30"/>
        <v>200</v>
      </c>
      <c r="F738" s="4">
        <f>F739</f>
        <v>200</v>
      </c>
      <c r="G738" s="4">
        <f>G739</f>
        <v>0</v>
      </c>
    </row>
    <row r="739" spans="1:7" ht="48" customHeight="1">
      <c r="A739" s="1" t="s">
        <v>541</v>
      </c>
      <c r="B739" s="1" t="s">
        <v>559</v>
      </c>
      <c r="C739" s="1"/>
      <c r="D739" s="1"/>
      <c r="E739" s="8">
        <f t="shared" si="30"/>
        <v>200</v>
      </c>
      <c r="F739" s="8">
        <f>F740</f>
        <v>200</v>
      </c>
      <c r="G739" s="8">
        <f>G740</f>
        <v>0</v>
      </c>
    </row>
    <row r="740" spans="1:7" ht="55.5" customHeight="1">
      <c r="A740" s="1" t="s">
        <v>25</v>
      </c>
      <c r="B740" s="1" t="s">
        <v>559</v>
      </c>
      <c r="C740" s="1" t="s">
        <v>17</v>
      </c>
      <c r="D740" s="1" t="s">
        <v>3</v>
      </c>
      <c r="E740" s="8">
        <f t="shared" si="30"/>
        <v>200</v>
      </c>
      <c r="F740" s="8">
        <v>200</v>
      </c>
      <c r="G740" s="8">
        <v>0</v>
      </c>
    </row>
    <row r="741" spans="1:7" ht="214.5">
      <c r="A741" s="2" t="s">
        <v>560</v>
      </c>
      <c r="B741" s="3" t="s">
        <v>561</v>
      </c>
      <c r="C741" s="1"/>
      <c r="D741" s="1"/>
      <c r="E741" s="4">
        <f t="shared" si="30"/>
        <v>1483</v>
      </c>
      <c r="F741" s="4">
        <f>F742</f>
        <v>1483</v>
      </c>
      <c r="G741" s="4">
        <f>G742</f>
        <v>0</v>
      </c>
    </row>
    <row r="742" spans="1:7" ht="33">
      <c r="A742" s="1" t="s">
        <v>541</v>
      </c>
      <c r="B742" s="1" t="s">
        <v>562</v>
      </c>
      <c r="C742" s="1"/>
      <c r="D742" s="1"/>
      <c r="E742" s="8">
        <f t="shared" si="30"/>
        <v>1483</v>
      </c>
      <c r="F742" s="8">
        <f>F743</f>
        <v>1483</v>
      </c>
      <c r="G742" s="8">
        <f>G743</f>
        <v>0</v>
      </c>
    </row>
    <row r="743" spans="1:7" ht="49.5">
      <c r="A743" s="1" t="s">
        <v>25</v>
      </c>
      <c r="B743" s="1" t="s">
        <v>562</v>
      </c>
      <c r="C743" s="1" t="s">
        <v>17</v>
      </c>
      <c r="D743" s="1" t="s">
        <v>3</v>
      </c>
      <c r="E743" s="8">
        <f t="shared" si="30"/>
        <v>1483</v>
      </c>
      <c r="F743" s="8">
        <v>1483</v>
      </c>
      <c r="G743" s="8">
        <v>0</v>
      </c>
    </row>
    <row r="744" spans="1:7" ht="108" customHeight="1">
      <c r="A744" s="2" t="s">
        <v>563</v>
      </c>
      <c r="B744" s="3" t="s">
        <v>564</v>
      </c>
      <c r="C744" s="1"/>
      <c r="D744" s="1"/>
      <c r="E744" s="4">
        <f t="shared" si="30"/>
        <v>31107</v>
      </c>
      <c r="F744" s="4">
        <f>F745</f>
        <v>31107</v>
      </c>
      <c r="G744" s="4">
        <f>G745</f>
        <v>0</v>
      </c>
    </row>
    <row r="745" spans="1:7" ht="60" customHeight="1">
      <c r="A745" s="7" t="s">
        <v>86</v>
      </c>
      <c r="B745" s="1" t="s">
        <v>565</v>
      </c>
      <c r="C745" s="1"/>
      <c r="D745" s="1"/>
      <c r="E745" s="8">
        <f t="shared" si="30"/>
        <v>31107</v>
      </c>
      <c r="F745" s="8">
        <f>F746</f>
        <v>31107</v>
      </c>
      <c r="G745" s="8">
        <f>G746</f>
        <v>0</v>
      </c>
    </row>
    <row r="746" spans="1:7" ht="66">
      <c r="A746" s="1" t="s">
        <v>22</v>
      </c>
      <c r="B746" s="1" t="s">
        <v>565</v>
      </c>
      <c r="C746" s="1" t="s">
        <v>18</v>
      </c>
      <c r="D746" s="1" t="s">
        <v>3</v>
      </c>
      <c r="E746" s="8">
        <f t="shared" si="30"/>
        <v>31107</v>
      </c>
      <c r="F746" s="8">
        <v>31107</v>
      </c>
      <c r="G746" s="8">
        <v>0</v>
      </c>
    </row>
    <row r="747" spans="1:7" ht="115.5">
      <c r="A747" s="2" t="s">
        <v>566</v>
      </c>
      <c r="B747" s="3" t="s">
        <v>567</v>
      </c>
      <c r="C747" s="1"/>
      <c r="D747" s="1"/>
      <c r="E747" s="4">
        <f t="shared" si="30"/>
        <v>6050</v>
      </c>
      <c r="F747" s="4">
        <f>F748</f>
        <v>6050</v>
      </c>
      <c r="G747" s="4">
        <f>G748</f>
        <v>0</v>
      </c>
    </row>
    <row r="748" spans="1:7" ht="24" customHeight="1">
      <c r="A748" s="33" t="s">
        <v>568</v>
      </c>
      <c r="B748" s="1" t="s">
        <v>569</v>
      </c>
      <c r="C748" s="1"/>
      <c r="D748" s="1"/>
      <c r="E748" s="8">
        <f t="shared" si="30"/>
        <v>6050</v>
      </c>
      <c r="F748" s="8">
        <f>F749</f>
        <v>6050</v>
      </c>
      <c r="G748" s="8">
        <f>G749</f>
        <v>0</v>
      </c>
    </row>
    <row r="749" spans="1:7" ht="49.5">
      <c r="A749" s="1" t="s">
        <v>25</v>
      </c>
      <c r="B749" s="1" t="s">
        <v>569</v>
      </c>
      <c r="C749" s="1" t="s">
        <v>17</v>
      </c>
      <c r="D749" s="1" t="s">
        <v>3</v>
      </c>
      <c r="E749" s="8">
        <f t="shared" si="30"/>
        <v>6050</v>
      </c>
      <c r="F749" s="8">
        <v>6050</v>
      </c>
      <c r="G749" s="8">
        <v>0</v>
      </c>
    </row>
    <row r="750" spans="1:7" ht="184.5" customHeight="1">
      <c r="A750" s="2" t="s">
        <v>570</v>
      </c>
      <c r="B750" s="3" t="s">
        <v>571</v>
      </c>
      <c r="C750" s="1"/>
      <c r="D750" s="1"/>
      <c r="E750" s="4">
        <f t="shared" si="30"/>
        <v>68</v>
      </c>
      <c r="F750" s="4">
        <f>F751</f>
        <v>68</v>
      </c>
      <c r="G750" s="4">
        <f>G751</f>
        <v>0</v>
      </c>
    </row>
    <row r="751" spans="1:7" ht="33">
      <c r="A751" s="1" t="s">
        <v>541</v>
      </c>
      <c r="B751" s="1" t="s">
        <v>572</v>
      </c>
      <c r="C751" s="1"/>
      <c r="D751" s="1"/>
      <c r="E751" s="8">
        <f t="shared" si="30"/>
        <v>68</v>
      </c>
      <c r="F751" s="8">
        <f>F752</f>
        <v>68</v>
      </c>
      <c r="G751" s="8">
        <f>G752</f>
        <v>0</v>
      </c>
    </row>
    <row r="752" spans="1:7" ht="54" customHeight="1">
      <c r="A752" s="1" t="s">
        <v>25</v>
      </c>
      <c r="B752" s="1" t="s">
        <v>572</v>
      </c>
      <c r="C752" s="1" t="s">
        <v>17</v>
      </c>
      <c r="D752" s="1" t="s">
        <v>3</v>
      </c>
      <c r="E752" s="8">
        <f t="shared" si="30"/>
        <v>68</v>
      </c>
      <c r="F752" s="8">
        <v>68</v>
      </c>
      <c r="G752" s="8">
        <v>0</v>
      </c>
    </row>
    <row r="753" spans="1:7" ht="72.75" customHeight="1">
      <c r="A753" s="2" t="s">
        <v>891</v>
      </c>
      <c r="B753" s="3" t="s">
        <v>892</v>
      </c>
      <c r="C753" s="1"/>
      <c r="D753" s="1"/>
      <c r="E753" s="4">
        <f aca="true" t="shared" si="31" ref="E753:E758">F753+G753</f>
        <v>16000</v>
      </c>
      <c r="F753" s="4">
        <f>F754</f>
        <v>16000</v>
      </c>
      <c r="G753" s="4">
        <f>G754</f>
        <v>0</v>
      </c>
    </row>
    <row r="754" spans="1:7" ht="46.5" customHeight="1">
      <c r="A754" s="1" t="s">
        <v>541</v>
      </c>
      <c r="B754" s="1" t="s">
        <v>893</v>
      </c>
      <c r="C754" s="1"/>
      <c r="D754" s="1"/>
      <c r="E754" s="8">
        <f t="shared" si="31"/>
        <v>16000</v>
      </c>
      <c r="F754" s="8">
        <f>F755</f>
        <v>16000</v>
      </c>
      <c r="G754" s="8">
        <f>G755</f>
        <v>0</v>
      </c>
    </row>
    <row r="755" spans="1:7" ht="58.5" customHeight="1">
      <c r="A755" s="1" t="s">
        <v>26</v>
      </c>
      <c r="B755" s="1" t="s">
        <v>893</v>
      </c>
      <c r="C755" s="1" t="s">
        <v>21</v>
      </c>
      <c r="D755" s="1" t="s">
        <v>3</v>
      </c>
      <c r="E755" s="8">
        <f t="shared" si="31"/>
        <v>16000</v>
      </c>
      <c r="F755" s="8">
        <v>16000</v>
      </c>
      <c r="G755" s="8">
        <v>0</v>
      </c>
    </row>
    <row r="756" spans="1:7" ht="66">
      <c r="A756" s="2" t="s">
        <v>894</v>
      </c>
      <c r="B756" s="3" t="s">
        <v>895</v>
      </c>
      <c r="C756" s="1"/>
      <c r="D756" s="1"/>
      <c r="E756" s="4">
        <f t="shared" si="31"/>
        <v>2000</v>
      </c>
      <c r="F756" s="4">
        <f>F757</f>
        <v>2000</v>
      </c>
      <c r="G756" s="4">
        <f>G757</f>
        <v>0</v>
      </c>
    </row>
    <row r="757" spans="1:7" ht="45.75" customHeight="1">
      <c r="A757" s="1" t="s">
        <v>541</v>
      </c>
      <c r="B757" s="1" t="s">
        <v>896</v>
      </c>
      <c r="C757" s="1"/>
      <c r="D757" s="1"/>
      <c r="E757" s="8">
        <f t="shared" si="31"/>
        <v>2000</v>
      </c>
      <c r="F757" s="8">
        <f>F758</f>
        <v>2000</v>
      </c>
      <c r="G757" s="8">
        <f>G758</f>
        <v>0</v>
      </c>
    </row>
    <row r="758" spans="1:7" ht="52.5" customHeight="1">
      <c r="A758" s="1" t="s">
        <v>25</v>
      </c>
      <c r="B758" s="1" t="s">
        <v>896</v>
      </c>
      <c r="C758" s="1" t="s">
        <v>17</v>
      </c>
      <c r="D758" s="1" t="s">
        <v>3</v>
      </c>
      <c r="E758" s="8">
        <f t="shared" si="31"/>
        <v>2000</v>
      </c>
      <c r="F758" s="8">
        <v>2000</v>
      </c>
      <c r="G758" s="8">
        <v>0</v>
      </c>
    </row>
    <row r="759" spans="1:7" s="5" customFormat="1" ht="52.5" customHeight="1">
      <c r="A759" s="25" t="s">
        <v>930</v>
      </c>
      <c r="B759" s="3" t="s">
        <v>931</v>
      </c>
      <c r="C759" s="3"/>
      <c r="D759" s="3"/>
      <c r="E759" s="4">
        <f>F759+G759</f>
        <v>246</v>
      </c>
      <c r="F759" s="4">
        <f>F760</f>
        <v>246</v>
      </c>
      <c r="G759" s="4">
        <f>G760</f>
        <v>0</v>
      </c>
    </row>
    <row r="760" spans="1:7" ht="31.5" customHeight="1">
      <c r="A760" s="20" t="s">
        <v>116</v>
      </c>
      <c r="B760" s="1" t="s">
        <v>932</v>
      </c>
      <c r="C760" s="1"/>
      <c r="D760" s="1"/>
      <c r="E760" s="8">
        <f>F760+G760</f>
        <v>246</v>
      </c>
      <c r="F760" s="8">
        <f>F761</f>
        <v>246</v>
      </c>
      <c r="G760" s="8">
        <f>G761</f>
        <v>0</v>
      </c>
    </row>
    <row r="761" spans="1:7" ht="52.5" customHeight="1">
      <c r="A761" s="1" t="s">
        <v>26</v>
      </c>
      <c r="B761" s="1" t="s">
        <v>932</v>
      </c>
      <c r="C761" s="1" t="s">
        <v>21</v>
      </c>
      <c r="D761" s="1" t="s">
        <v>933</v>
      </c>
      <c r="E761" s="8">
        <f>F761+G761</f>
        <v>246</v>
      </c>
      <c r="F761" s="8">
        <v>246</v>
      </c>
      <c r="G761" s="8"/>
    </row>
    <row r="762" spans="1:7" ht="49.5">
      <c r="A762" s="2" t="s">
        <v>573</v>
      </c>
      <c r="B762" s="3" t="s">
        <v>574</v>
      </c>
      <c r="C762" s="1"/>
      <c r="D762" s="1"/>
      <c r="E762" s="4">
        <f t="shared" si="30"/>
        <v>950</v>
      </c>
      <c r="F762" s="4">
        <f>F763+F767</f>
        <v>950</v>
      </c>
      <c r="G762" s="4">
        <f>G763+G767</f>
        <v>0</v>
      </c>
    </row>
    <row r="763" spans="1:7" ht="150" customHeight="1">
      <c r="A763" s="2" t="s">
        <v>575</v>
      </c>
      <c r="B763" s="3" t="s">
        <v>576</v>
      </c>
      <c r="C763" s="1"/>
      <c r="D763" s="1"/>
      <c r="E763" s="4">
        <f t="shared" si="30"/>
        <v>900</v>
      </c>
      <c r="F763" s="4">
        <f>F764</f>
        <v>900</v>
      </c>
      <c r="G763" s="4">
        <f>G764</f>
        <v>0</v>
      </c>
    </row>
    <row r="764" spans="1:7" ht="42" customHeight="1">
      <c r="A764" s="1" t="s">
        <v>541</v>
      </c>
      <c r="B764" s="1" t="s">
        <v>577</v>
      </c>
      <c r="C764" s="1"/>
      <c r="D764" s="1"/>
      <c r="E764" s="8">
        <f t="shared" si="30"/>
        <v>900</v>
      </c>
      <c r="F764" s="8">
        <f>F765+F766</f>
        <v>900</v>
      </c>
      <c r="G764" s="8">
        <f>G765+G766</f>
        <v>0</v>
      </c>
    </row>
    <row r="765" spans="1:7" ht="49.5">
      <c r="A765" s="1" t="s">
        <v>25</v>
      </c>
      <c r="B765" s="1" t="s">
        <v>577</v>
      </c>
      <c r="C765" s="1" t="s">
        <v>17</v>
      </c>
      <c r="D765" s="1" t="s">
        <v>3</v>
      </c>
      <c r="E765" s="8">
        <f t="shared" si="30"/>
        <v>700</v>
      </c>
      <c r="F765" s="8">
        <v>700</v>
      </c>
      <c r="G765" s="8">
        <v>0</v>
      </c>
    </row>
    <row r="766" spans="1:7" ht="24" customHeight="1">
      <c r="A766" s="1" t="s">
        <v>23</v>
      </c>
      <c r="B766" s="1" t="s">
        <v>577</v>
      </c>
      <c r="C766" s="1" t="s">
        <v>19</v>
      </c>
      <c r="D766" s="1" t="s">
        <v>3</v>
      </c>
      <c r="E766" s="8">
        <f t="shared" si="30"/>
        <v>200</v>
      </c>
      <c r="F766" s="8">
        <v>200</v>
      </c>
      <c r="G766" s="8">
        <v>0</v>
      </c>
    </row>
    <row r="767" spans="1:7" ht="138.75" customHeight="1">
      <c r="A767" s="2" t="s">
        <v>578</v>
      </c>
      <c r="B767" s="3" t="s">
        <v>579</v>
      </c>
      <c r="C767" s="1"/>
      <c r="D767" s="1"/>
      <c r="E767" s="4">
        <f t="shared" si="30"/>
        <v>50</v>
      </c>
      <c r="F767" s="4">
        <f>F768</f>
        <v>50</v>
      </c>
      <c r="G767" s="4">
        <f>G768</f>
        <v>0</v>
      </c>
    </row>
    <row r="768" spans="1:7" ht="42.75" customHeight="1">
      <c r="A768" s="1" t="s">
        <v>541</v>
      </c>
      <c r="B768" s="1" t="s">
        <v>580</v>
      </c>
      <c r="C768" s="1"/>
      <c r="D768" s="1"/>
      <c r="E768" s="8">
        <f t="shared" si="30"/>
        <v>50</v>
      </c>
      <c r="F768" s="8">
        <f>F769</f>
        <v>50</v>
      </c>
      <c r="G768" s="8">
        <f>G769</f>
        <v>0</v>
      </c>
    </row>
    <row r="769" spans="1:7" ht="49.5">
      <c r="A769" s="1" t="s">
        <v>25</v>
      </c>
      <c r="B769" s="1" t="s">
        <v>580</v>
      </c>
      <c r="C769" s="1" t="s">
        <v>17</v>
      </c>
      <c r="D769" s="1" t="s">
        <v>3</v>
      </c>
      <c r="E769" s="8">
        <f t="shared" si="30"/>
        <v>50</v>
      </c>
      <c r="F769" s="8">
        <v>50</v>
      </c>
      <c r="G769" s="8">
        <v>0</v>
      </c>
    </row>
    <row r="770" spans="1:7" ht="43.5" customHeight="1">
      <c r="A770" s="2" t="s">
        <v>581</v>
      </c>
      <c r="B770" s="3" t="s">
        <v>582</v>
      </c>
      <c r="C770" s="1"/>
      <c r="D770" s="1"/>
      <c r="E770" s="4">
        <f t="shared" si="30"/>
        <v>28373</v>
      </c>
      <c r="F770" s="4">
        <f>F771+F774+F777</f>
        <v>28373</v>
      </c>
      <c r="G770" s="4">
        <f>G771+G774+G777</f>
        <v>0</v>
      </c>
    </row>
    <row r="771" spans="1:7" ht="63.75" customHeight="1">
      <c r="A771" s="2" t="s">
        <v>583</v>
      </c>
      <c r="B771" s="3" t="s">
        <v>584</v>
      </c>
      <c r="C771" s="1"/>
      <c r="D771" s="1"/>
      <c r="E771" s="4">
        <f t="shared" si="30"/>
        <v>1054</v>
      </c>
      <c r="F771" s="4">
        <f>F772</f>
        <v>1054</v>
      </c>
      <c r="G771" s="4">
        <f>G772</f>
        <v>0</v>
      </c>
    </row>
    <row r="772" spans="1:7" ht="60" customHeight="1">
      <c r="A772" s="7" t="s">
        <v>105</v>
      </c>
      <c r="B772" s="1" t="s">
        <v>585</v>
      </c>
      <c r="C772" s="1"/>
      <c r="D772" s="1"/>
      <c r="E772" s="8">
        <f t="shared" si="30"/>
        <v>1054</v>
      </c>
      <c r="F772" s="8">
        <f>F773</f>
        <v>1054</v>
      </c>
      <c r="G772" s="8">
        <f>G773</f>
        <v>0</v>
      </c>
    </row>
    <row r="773" spans="1:7" ht="70.5" customHeight="1">
      <c r="A773" s="1" t="s">
        <v>22</v>
      </c>
      <c r="B773" s="1" t="s">
        <v>585</v>
      </c>
      <c r="C773" s="1" t="s">
        <v>18</v>
      </c>
      <c r="D773" s="1" t="s">
        <v>9</v>
      </c>
      <c r="E773" s="8">
        <f t="shared" si="30"/>
        <v>1054</v>
      </c>
      <c r="F773" s="8">
        <f>1055-1</f>
        <v>1054</v>
      </c>
      <c r="G773" s="8">
        <v>0</v>
      </c>
    </row>
    <row r="774" spans="1:7" ht="90.75" customHeight="1">
      <c r="A774" s="2" t="s">
        <v>586</v>
      </c>
      <c r="B774" s="3" t="s">
        <v>587</v>
      </c>
      <c r="C774" s="1"/>
      <c r="D774" s="1"/>
      <c r="E774" s="4">
        <f t="shared" si="30"/>
        <v>20083</v>
      </c>
      <c r="F774" s="4">
        <f>F775</f>
        <v>20083</v>
      </c>
      <c r="G774" s="4">
        <f>G775</f>
        <v>0</v>
      </c>
    </row>
    <row r="775" spans="1:7" ht="59.25" customHeight="1">
      <c r="A775" s="7" t="s">
        <v>86</v>
      </c>
      <c r="B775" s="1" t="s">
        <v>588</v>
      </c>
      <c r="C775" s="1"/>
      <c r="D775" s="1"/>
      <c r="E775" s="8">
        <f t="shared" si="30"/>
        <v>20083</v>
      </c>
      <c r="F775" s="8">
        <f>F776</f>
        <v>20083</v>
      </c>
      <c r="G775" s="8">
        <f>G776</f>
        <v>0</v>
      </c>
    </row>
    <row r="776" spans="1:7" ht="66">
      <c r="A776" s="1" t="s">
        <v>22</v>
      </c>
      <c r="B776" s="1" t="s">
        <v>588</v>
      </c>
      <c r="C776" s="1" t="s">
        <v>18</v>
      </c>
      <c r="D776" s="1" t="s">
        <v>9</v>
      </c>
      <c r="E776" s="8">
        <f t="shared" si="30"/>
        <v>20083</v>
      </c>
      <c r="F776" s="8">
        <v>20083</v>
      </c>
      <c r="G776" s="8">
        <v>0</v>
      </c>
    </row>
    <row r="777" spans="1:7" ht="43.5" customHeight="1">
      <c r="A777" s="2" t="s">
        <v>589</v>
      </c>
      <c r="B777" s="3" t="s">
        <v>590</v>
      </c>
      <c r="C777" s="3"/>
      <c r="D777" s="3"/>
      <c r="E777" s="4">
        <f t="shared" si="30"/>
        <v>7236</v>
      </c>
      <c r="F777" s="4">
        <f>F778</f>
        <v>7236</v>
      </c>
      <c r="G777" s="4">
        <f>G778</f>
        <v>0</v>
      </c>
    </row>
    <row r="778" spans="1:7" ht="60.75" customHeight="1">
      <c r="A778" s="7" t="s">
        <v>86</v>
      </c>
      <c r="B778" s="1" t="s">
        <v>591</v>
      </c>
      <c r="C778" s="3"/>
      <c r="D778" s="3"/>
      <c r="E778" s="8">
        <f t="shared" si="30"/>
        <v>7236</v>
      </c>
      <c r="F778" s="8">
        <f>F779</f>
        <v>7236</v>
      </c>
      <c r="G778" s="8">
        <f>G779</f>
        <v>0</v>
      </c>
    </row>
    <row r="779" spans="1:7" ht="70.5" customHeight="1">
      <c r="A779" s="1" t="s">
        <v>22</v>
      </c>
      <c r="B779" s="1" t="s">
        <v>591</v>
      </c>
      <c r="C779" s="1" t="s">
        <v>18</v>
      </c>
      <c r="D779" s="1" t="s">
        <v>9</v>
      </c>
      <c r="E779" s="8">
        <f t="shared" si="30"/>
        <v>7236</v>
      </c>
      <c r="F779" s="8">
        <f>7235+1</f>
        <v>7236</v>
      </c>
      <c r="G779" s="8">
        <v>0</v>
      </c>
    </row>
    <row r="780" spans="1:7" ht="99">
      <c r="A780" s="3" t="s">
        <v>914</v>
      </c>
      <c r="B780" s="3" t="s">
        <v>916</v>
      </c>
      <c r="C780" s="3"/>
      <c r="D780" s="3"/>
      <c r="E780" s="4">
        <f aca="true" t="shared" si="32" ref="E780:E787">F780+G780</f>
        <v>109</v>
      </c>
      <c r="F780" s="4">
        <f>F781</f>
        <v>109</v>
      </c>
      <c r="G780" s="4">
        <f>G781</f>
        <v>0</v>
      </c>
    </row>
    <row r="781" spans="1:7" ht="107.25" customHeight="1">
      <c r="A781" s="3" t="s">
        <v>915</v>
      </c>
      <c r="B781" s="3" t="s">
        <v>917</v>
      </c>
      <c r="C781" s="3"/>
      <c r="D781" s="3"/>
      <c r="E781" s="4">
        <f t="shared" si="32"/>
        <v>109</v>
      </c>
      <c r="F781" s="4">
        <f>F782+F785</f>
        <v>109</v>
      </c>
      <c r="G781" s="4">
        <f>G782+G785</f>
        <v>0</v>
      </c>
    </row>
    <row r="782" spans="1:7" ht="58.5" customHeight="1">
      <c r="A782" s="7" t="s">
        <v>68</v>
      </c>
      <c r="B782" s="1" t="s">
        <v>918</v>
      </c>
      <c r="C782" s="1"/>
      <c r="D782" s="1"/>
      <c r="E782" s="8">
        <f t="shared" si="32"/>
        <v>56</v>
      </c>
      <c r="F782" s="8">
        <f>F783+F784</f>
        <v>56</v>
      </c>
      <c r="G782" s="8">
        <f>G783+G784</f>
        <v>0</v>
      </c>
    </row>
    <row r="783" spans="1:7" ht="120" customHeight="1">
      <c r="A783" s="7" t="s">
        <v>28</v>
      </c>
      <c r="B783" s="1" t="s">
        <v>918</v>
      </c>
      <c r="C783" s="1" t="s">
        <v>16</v>
      </c>
      <c r="D783" s="1" t="s">
        <v>58</v>
      </c>
      <c r="E783" s="8">
        <f t="shared" si="32"/>
        <v>3</v>
      </c>
      <c r="F783" s="8">
        <v>3</v>
      </c>
      <c r="G783" s="8"/>
    </row>
    <row r="784" spans="1:7" ht="54" customHeight="1">
      <c r="A784" s="1" t="s">
        <v>25</v>
      </c>
      <c r="B784" s="1" t="s">
        <v>918</v>
      </c>
      <c r="C784" s="1" t="s">
        <v>17</v>
      </c>
      <c r="D784" s="1" t="s">
        <v>58</v>
      </c>
      <c r="E784" s="8">
        <f t="shared" si="32"/>
        <v>53</v>
      </c>
      <c r="F784" s="8">
        <v>53</v>
      </c>
      <c r="G784" s="8"/>
    </row>
    <row r="785" spans="1:7" ht="57" customHeight="1">
      <c r="A785" s="7" t="s">
        <v>71</v>
      </c>
      <c r="B785" s="1" t="s">
        <v>919</v>
      </c>
      <c r="C785" s="1"/>
      <c r="D785" s="1"/>
      <c r="E785" s="8">
        <f t="shared" si="32"/>
        <v>53</v>
      </c>
      <c r="F785" s="8">
        <f>F786+F787</f>
        <v>53</v>
      </c>
      <c r="G785" s="8">
        <f>G786+G787</f>
        <v>0</v>
      </c>
    </row>
    <row r="786" spans="1:7" ht="122.25" customHeight="1">
      <c r="A786" s="7" t="s">
        <v>28</v>
      </c>
      <c r="B786" s="1" t="s">
        <v>919</v>
      </c>
      <c r="C786" s="1" t="s">
        <v>16</v>
      </c>
      <c r="D786" s="1" t="s">
        <v>60</v>
      </c>
      <c r="E786" s="8">
        <f t="shared" si="32"/>
        <v>4</v>
      </c>
      <c r="F786" s="8">
        <v>4</v>
      </c>
      <c r="G786" s="8"/>
    </row>
    <row r="787" spans="1:7" ht="51.75" customHeight="1">
      <c r="A787" s="1" t="s">
        <v>25</v>
      </c>
      <c r="B787" s="1" t="s">
        <v>919</v>
      </c>
      <c r="C787" s="1" t="s">
        <v>17</v>
      </c>
      <c r="D787" s="1" t="s">
        <v>60</v>
      </c>
      <c r="E787" s="8">
        <f t="shared" si="32"/>
        <v>49</v>
      </c>
      <c r="F787" s="8">
        <v>49</v>
      </c>
      <c r="G787" s="8"/>
    </row>
    <row r="788" spans="1:7" ht="114" customHeight="1">
      <c r="A788" s="2" t="s">
        <v>27</v>
      </c>
      <c r="B788" s="3" t="s">
        <v>261</v>
      </c>
      <c r="C788" s="3"/>
      <c r="D788" s="3"/>
      <c r="E788" s="4">
        <f>SUM(F788:G788)</f>
        <v>7608</v>
      </c>
      <c r="F788" s="4">
        <f aca="true" t="shared" si="33" ref="F788:G791">F789</f>
        <v>0</v>
      </c>
      <c r="G788" s="4">
        <f t="shared" si="33"/>
        <v>7608</v>
      </c>
    </row>
    <row r="789" spans="1:7" ht="126.75" customHeight="1">
      <c r="A789" s="2" t="s">
        <v>262</v>
      </c>
      <c r="B789" s="3" t="s">
        <v>263</v>
      </c>
      <c r="C789" s="3"/>
      <c r="D789" s="3"/>
      <c r="E789" s="4">
        <f>SUM(F789:G789)</f>
        <v>7608</v>
      </c>
      <c r="F789" s="4">
        <f t="shared" si="33"/>
        <v>0</v>
      </c>
      <c r="G789" s="4">
        <f t="shared" si="33"/>
        <v>7608</v>
      </c>
    </row>
    <row r="790" spans="1:7" ht="90.75" customHeight="1">
      <c r="A790" s="2" t="s">
        <v>264</v>
      </c>
      <c r="B790" s="3" t="s">
        <v>265</v>
      </c>
      <c r="C790" s="3"/>
      <c r="D790" s="3"/>
      <c r="E790" s="4">
        <f>SUM(F790:G790)</f>
        <v>7608</v>
      </c>
      <c r="F790" s="4">
        <f t="shared" si="33"/>
        <v>0</v>
      </c>
      <c r="G790" s="4">
        <f t="shared" si="33"/>
        <v>7608</v>
      </c>
    </row>
    <row r="791" spans="1:7" ht="168.75" customHeight="1">
      <c r="A791" s="7" t="s">
        <v>266</v>
      </c>
      <c r="B791" s="1" t="s">
        <v>267</v>
      </c>
      <c r="C791" s="3"/>
      <c r="D791" s="1"/>
      <c r="E791" s="8">
        <f>SUM(F791:G791)</f>
        <v>7608</v>
      </c>
      <c r="F791" s="8">
        <f t="shared" si="33"/>
        <v>0</v>
      </c>
      <c r="G791" s="8">
        <f t="shared" si="33"/>
        <v>7608</v>
      </c>
    </row>
    <row r="792" spans="1:7" ht="115.5">
      <c r="A792" s="7" t="s">
        <v>28</v>
      </c>
      <c r="B792" s="1" t="s">
        <v>267</v>
      </c>
      <c r="C792" s="1" t="s">
        <v>16</v>
      </c>
      <c r="D792" s="1" t="s">
        <v>1</v>
      </c>
      <c r="E792" s="8">
        <f>SUM(F792:G792)</f>
        <v>7608</v>
      </c>
      <c r="F792" s="8">
        <v>0</v>
      </c>
      <c r="G792" s="8">
        <v>7608</v>
      </c>
    </row>
    <row r="793" spans="1:7" ht="29.25" customHeight="1">
      <c r="A793" s="2" t="s">
        <v>56</v>
      </c>
      <c r="B793" s="3" t="s">
        <v>188</v>
      </c>
      <c r="C793" s="3"/>
      <c r="D793" s="3"/>
      <c r="E793" s="4">
        <f>F793+G793</f>
        <v>355581</v>
      </c>
      <c r="F793" s="4">
        <f>F794</f>
        <v>351697</v>
      </c>
      <c r="G793" s="4">
        <f>G794</f>
        <v>3884</v>
      </c>
    </row>
    <row r="794" spans="1:7" ht="66">
      <c r="A794" s="2" t="s">
        <v>73</v>
      </c>
      <c r="B794" s="3" t="s">
        <v>189</v>
      </c>
      <c r="C794" s="3"/>
      <c r="D794" s="3"/>
      <c r="E794" s="4">
        <f aca="true" t="shared" si="34" ref="E794:E844">F794+G794</f>
        <v>355581</v>
      </c>
      <c r="F794" s="4">
        <f>F795+F797+F806+F808+F811+F813+F817+F819+F823+F825+F827+F838+F840+F842</f>
        <v>351697</v>
      </c>
      <c r="G794" s="4">
        <f>G795+G797+G806+G808+G811+G813+G817+G819+G823+G825+G827+G834+G836+G838+G840+G842</f>
        <v>3884</v>
      </c>
    </row>
    <row r="795" spans="1:7" ht="63.75" customHeight="1">
      <c r="A795" s="7" t="s">
        <v>66</v>
      </c>
      <c r="B795" s="1" t="s">
        <v>190</v>
      </c>
      <c r="C795" s="1"/>
      <c r="D795" s="1"/>
      <c r="E795" s="8">
        <f t="shared" si="34"/>
        <v>1950</v>
      </c>
      <c r="F795" s="8">
        <f>F796</f>
        <v>1950</v>
      </c>
      <c r="G795" s="8">
        <f>G796</f>
        <v>0</v>
      </c>
    </row>
    <row r="796" spans="1:7" ht="115.5">
      <c r="A796" s="7" t="s">
        <v>28</v>
      </c>
      <c r="B796" s="1" t="s">
        <v>190</v>
      </c>
      <c r="C796" s="1" t="s">
        <v>16</v>
      </c>
      <c r="D796" s="1" t="s">
        <v>57</v>
      </c>
      <c r="E796" s="8">
        <f t="shared" si="34"/>
        <v>1950</v>
      </c>
      <c r="F796" s="8">
        <v>1950</v>
      </c>
      <c r="G796" s="8">
        <v>0</v>
      </c>
    </row>
    <row r="797" spans="1:7" ht="42" customHeight="1">
      <c r="A797" s="1" t="s">
        <v>132</v>
      </c>
      <c r="B797" s="1" t="s">
        <v>191</v>
      </c>
      <c r="C797" s="1"/>
      <c r="D797" s="1"/>
      <c r="E797" s="8">
        <f t="shared" si="34"/>
        <v>194073</v>
      </c>
      <c r="F797" s="8">
        <f>F798+F799+F800+F801+F802+F803+F804+F805</f>
        <v>194073</v>
      </c>
      <c r="G797" s="8">
        <f>G798+G799+G800+G801+G802+G803+G804+G805</f>
        <v>0</v>
      </c>
    </row>
    <row r="798" spans="1:7" ht="120" customHeight="1">
      <c r="A798" s="7" t="s">
        <v>28</v>
      </c>
      <c r="B798" s="1" t="s">
        <v>191</v>
      </c>
      <c r="C798" s="1" t="s">
        <v>16</v>
      </c>
      <c r="D798" s="1" t="s">
        <v>6</v>
      </c>
      <c r="E798" s="8">
        <f t="shared" si="34"/>
        <v>154083</v>
      </c>
      <c r="F798" s="8">
        <v>154083</v>
      </c>
      <c r="G798" s="8"/>
    </row>
    <row r="799" spans="1:7" ht="120.75" customHeight="1">
      <c r="A799" s="7" t="s">
        <v>28</v>
      </c>
      <c r="B799" s="1" t="s">
        <v>191</v>
      </c>
      <c r="C799" s="1" t="s">
        <v>16</v>
      </c>
      <c r="D799" s="1" t="s">
        <v>3</v>
      </c>
      <c r="E799" s="8">
        <f t="shared" si="34"/>
        <v>14879</v>
      </c>
      <c r="F799" s="8">
        <v>14879</v>
      </c>
      <c r="G799" s="8">
        <v>0</v>
      </c>
    </row>
    <row r="800" spans="1:7" ht="115.5">
      <c r="A800" s="7" t="s">
        <v>28</v>
      </c>
      <c r="B800" s="1" t="s">
        <v>191</v>
      </c>
      <c r="C800" s="1" t="s">
        <v>16</v>
      </c>
      <c r="D800" s="1" t="s">
        <v>53</v>
      </c>
      <c r="E800" s="8">
        <f t="shared" si="34"/>
        <v>192</v>
      </c>
      <c r="F800" s="8">
        <v>192</v>
      </c>
      <c r="G800" s="8">
        <v>0</v>
      </c>
    </row>
    <row r="801" spans="1:7" ht="56.25" customHeight="1">
      <c r="A801" s="1" t="s">
        <v>25</v>
      </c>
      <c r="B801" s="1" t="s">
        <v>191</v>
      </c>
      <c r="C801" s="1" t="s">
        <v>17</v>
      </c>
      <c r="D801" s="1" t="s">
        <v>6</v>
      </c>
      <c r="E801" s="8">
        <f t="shared" si="34"/>
        <v>20140</v>
      </c>
      <c r="F801" s="8">
        <v>20140</v>
      </c>
      <c r="G801" s="8"/>
    </row>
    <row r="802" spans="1:7" ht="54.75" customHeight="1">
      <c r="A802" s="1" t="s">
        <v>25</v>
      </c>
      <c r="B802" s="1" t="s">
        <v>191</v>
      </c>
      <c r="C802" s="1" t="s">
        <v>17</v>
      </c>
      <c r="D802" s="1" t="s">
        <v>192</v>
      </c>
      <c r="E802" s="8">
        <f t="shared" si="34"/>
        <v>184</v>
      </c>
      <c r="F802" s="8">
        <v>184</v>
      </c>
      <c r="G802" s="8">
        <v>0</v>
      </c>
    </row>
    <row r="803" spans="1:7" ht="49.5">
      <c r="A803" s="1" t="s">
        <v>25</v>
      </c>
      <c r="B803" s="1" t="s">
        <v>191</v>
      </c>
      <c r="C803" s="1" t="s">
        <v>17</v>
      </c>
      <c r="D803" s="1" t="s">
        <v>3</v>
      </c>
      <c r="E803" s="8">
        <f t="shared" si="34"/>
        <v>1720</v>
      </c>
      <c r="F803" s="8">
        <v>1720</v>
      </c>
      <c r="G803" s="8">
        <v>0</v>
      </c>
    </row>
    <row r="804" spans="1:7" ht="21" customHeight="1">
      <c r="A804" s="1" t="s">
        <v>23</v>
      </c>
      <c r="B804" s="1" t="s">
        <v>191</v>
      </c>
      <c r="C804" s="1" t="s">
        <v>19</v>
      </c>
      <c r="D804" s="1" t="s">
        <v>6</v>
      </c>
      <c r="E804" s="8">
        <f t="shared" si="34"/>
        <v>2874</v>
      </c>
      <c r="F804" s="8">
        <v>2874</v>
      </c>
      <c r="G804" s="8"/>
    </row>
    <row r="805" spans="1:7" ht="22.5" customHeight="1">
      <c r="A805" s="1" t="s">
        <v>23</v>
      </c>
      <c r="B805" s="1" t="s">
        <v>191</v>
      </c>
      <c r="C805" s="1" t="s">
        <v>19</v>
      </c>
      <c r="D805" s="1" t="s">
        <v>3</v>
      </c>
      <c r="E805" s="8">
        <f t="shared" si="34"/>
        <v>1</v>
      </c>
      <c r="F805" s="8">
        <v>1</v>
      </c>
      <c r="G805" s="8">
        <v>0</v>
      </c>
    </row>
    <row r="806" spans="1:7" ht="62.25" customHeight="1">
      <c r="A806" s="7" t="s">
        <v>67</v>
      </c>
      <c r="B806" s="1" t="s">
        <v>193</v>
      </c>
      <c r="C806" s="1"/>
      <c r="D806" s="1"/>
      <c r="E806" s="8">
        <f t="shared" si="34"/>
        <v>1687</v>
      </c>
      <c r="F806" s="8">
        <f>F807</f>
        <v>1687</v>
      </c>
      <c r="G806" s="8">
        <f>G807</f>
        <v>0</v>
      </c>
    </row>
    <row r="807" spans="1:7" ht="122.25" customHeight="1">
      <c r="A807" s="7" t="s">
        <v>28</v>
      </c>
      <c r="B807" s="1" t="s">
        <v>193</v>
      </c>
      <c r="C807" s="1" t="s">
        <v>16</v>
      </c>
      <c r="D807" s="1" t="s">
        <v>58</v>
      </c>
      <c r="E807" s="8">
        <f t="shared" si="34"/>
        <v>1687</v>
      </c>
      <c r="F807" s="8">
        <v>1687</v>
      </c>
      <c r="G807" s="8">
        <v>0</v>
      </c>
    </row>
    <row r="808" spans="1:7" ht="64.5" customHeight="1">
      <c r="A808" s="7" t="s">
        <v>68</v>
      </c>
      <c r="B808" s="1" t="s">
        <v>194</v>
      </c>
      <c r="C808" s="1"/>
      <c r="D808" s="1"/>
      <c r="E808" s="8">
        <f t="shared" si="34"/>
        <v>4254</v>
      </c>
      <c r="F808" s="8">
        <f>F809+F810</f>
        <v>4254</v>
      </c>
      <c r="G808" s="8">
        <f>G809+G810</f>
        <v>0</v>
      </c>
    </row>
    <row r="809" spans="1:7" ht="115.5">
      <c r="A809" s="7" t="s">
        <v>28</v>
      </c>
      <c r="B809" s="1" t="s">
        <v>194</v>
      </c>
      <c r="C809" s="1" t="s">
        <v>16</v>
      </c>
      <c r="D809" s="1" t="s">
        <v>58</v>
      </c>
      <c r="E809" s="8">
        <f t="shared" si="34"/>
        <v>3940</v>
      </c>
      <c r="F809" s="8">
        <v>3940</v>
      </c>
      <c r="G809" s="8">
        <v>0</v>
      </c>
    </row>
    <row r="810" spans="1:7" ht="54" customHeight="1">
      <c r="A810" s="1" t="s">
        <v>25</v>
      </c>
      <c r="B810" s="1" t="s">
        <v>194</v>
      </c>
      <c r="C810" s="1" t="s">
        <v>17</v>
      </c>
      <c r="D810" s="1" t="s">
        <v>58</v>
      </c>
      <c r="E810" s="8">
        <f t="shared" si="34"/>
        <v>314</v>
      </c>
      <c r="F810" s="8">
        <v>314</v>
      </c>
      <c r="G810" s="8">
        <v>0</v>
      </c>
    </row>
    <row r="811" spans="1:7" ht="51.75" customHeight="1">
      <c r="A811" s="7" t="s">
        <v>74</v>
      </c>
      <c r="B811" s="1" t="s">
        <v>195</v>
      </c>
      <c r="C811" s="1"/>
      <c r="D811" s="1"/>
      <c r="E811" s="8">
        <f t="shared" si="34"/>
        <v>3258</v>
      </c>
      <c r="F811" s="8">
        <f>F812</f>
        <v>3258</v>
      </c>
      <c r="G811" s="8">
        <f>G812</f>
        <v>0</v>
      </c>
    </row>
    <row r="812" spans="1:7" ht="123" customHeight="1">
      <c r="A812" s="7" t="s">
        <v>28</v>
      </c>
      <c r="B812" s="1" t="s">
        <v>195</v>
      </c>
      <c r="C812" s="1" t="s">
        <v>16</v>
      </c>
      <c r="D812" s="1" t="s">
        <v>59</v>
      </c>
      <c r="E812" s="8">
        <f t="shared" si="34"/>
        <v>3258</v>
      </c>
      <c r="F812" s="8">
        <v>3258</v>
      </c>
      <c r="G812" s="8">
        <v>0</v>
      </c>
    </row>
    <row r="813" spans="1:7" ht="59.25" customHeight="1">
      <c r="A813" s="7" t="s">
        <v>69</v>
      </c>
      <c r="B813" s="1" t="s">
        <v>196</v>
      </c>
      <c r="C813" s="1"/>
      <c r="D813" s="1"/>
      <c r="E813" s="8">
        <f t="shared" si="34"/>
        <v>2737</v>
      </c>
      <c r="F813" s="8">
        <f>F814+F815+F816</f>
        <v>2737</v>
      </c>
      <c r="G813" s="8">
        <f>G814+G815+G816</f>
        <v>0</v>
      </c>
    </row>
    <row r="814" spans="1:7" ht="118.5" customHeight="1">
      <c r="A814" s="7" t="s">
        <v>28</v>
      </c>
      <c r="B814" s="1" t="s">
        <v>196</v>
      </c>
      <c r="C814" s="1" t="s">
        <v>16</v>
      </c>
      <c r="D814" s="1" t="s">
        <v>59</v>
      </c>
      <c r="E814" s="8">
        <f t="shared" si="34"/>
        <v>2484</v>
      </c>
      <c r="F814" s="8">
        <v>2484</v>
      </c>
      <c r="G814" s="8">
        <v>0</v>
      </c>
    </row>
    <row r="815" spans="1:7" ht="49.5">
      <c r="A815" s="1" t="s">
        <v>25</v>
      </c>
      <c r="B815" s="1" t="s">
        <v>196</v>
      </c>
      <c r="C815" s="1" t="s">
        <v>17</v>
      </c>
      <c r="D815" s="1" t="s">
        <v>59</v>
      </c>
      <c r="E815" s="8">
        <f t="shared" si="34"/>
        <v>252</v>
      </c>
      <c r="F815" s="8">
        <v>252</v>
      </c>
      <c r="G815" s="8">
        <v>0</v>
      </c>
    </row>
    <row r="816" spans="1:7" ht="16.5">
      <c r="A816" s="1" t="s">
        <v>23</v>
      </c>
      <c r="B816" s="1" t="s">
        <v>196</v>
      </c>
      <c r="C816" s="1" t="s">
        <v>19</v>
      </c>
      <c r="D816" s="1" t="s">
        <v>59</v>
      </c>
      <c r="E816" s="8">
        <f t="shared" si="34"/>
        <v>1</v>
      </c>
      <c r="F816" s="8">
        <v>1</v>
      </c>
      <c r="G816" s="8">
        <v>0</v>
      </c>
    </row>
    <row r="817" spans="1:7" ht="87" customHeight="1">
      <c r="A817" s="7" t="s">
        <v>70</v>
      </c>
      <c r="B817" s="1" t="s">
        <v>197</v>
      </c>
      <c r="C817" s="1"/>
      <c r="D817" s="1"/>
      <c r="E817" s="8">
        <f t="shared" si="34"/>
        <v>2105</v>
      </c>
      <c r="F817" s="8">
        <f>F818</f>
        <v>2105</v>
      </c>
      <c r="G817" s="8">
        <f>G818</f>
        <v>0</v>
      </c>
    </row>
    <row r="818" spans="1:7" ht="121.5" customHeight="1">
      <c r="A818" s="7" t="s">
        <v>28</v>
      </c>
      <c r="B818" s="1" t="s">
        <v>197</v>
      </c>
      <c r="C818" s="1" t="s">
        <v>16</v>
      </c>
      <c r="D818" s="1" t="s">
        <v>60</v>
      </c>
      <c r="E818" s="8">
        <f t="shared" si="34"/>
        <v>2105</v>
      </c>
      <c r="F818" s="8">
        <v>2105</v>
      </c>
      <c r="G818" s="8">
        <v>0</v>
      </c>
    </row>
    <row r="819" spans="1:7" ht="59.25" customHeight="1">
      <c r="A819" s="7" t="s">
        <v>71</v>
      </c>
      <c r="B819" s="1" t="s">
        <v>198</v>
      </c>
      <c r="C819" s="1"/>
      <c r="D819" s="1"/>
      <c r="E819" s="8">
        <f t="shared" si="34"/>
        <v>3051</v>
      </c>
      <c r="F819" s="8">
        <f>F820+F821+F822</f>
        <v>3051</v>
      </c>
      <c r="G819" s="8">
        <f>G820+G821+G822</f>
        <v>0</v>
      </c>
    </row>
    <row r="820" spans="1:7" ht="120" customHeight="1">
      <c r="A820" s="7" t="s">
        <v>28</v>
      </c>
      <c r="B820" s="1" t="s">
        <v>198</v>
      </c>
      <c r="C820" s="1" t="s">
        <v>16</v>
      </c>
      <c r="D820" s="1" t="s">
        <v>60</v>
      </c>
      <c r="E820" s="8">
        <f t="shared" si="34"/>
        <v>2876</v>
      </c>
      <c r="F820" s="8">
        <v>2876</v>
      </c>
      <c r="G820" s="8">
        <v>0</v>
      </c>
    </row>
    <row r="821" spans="1:7" ht="49.5">
      <c r="A821" s="1" t="s">
        <v>25</v>
      </c>
      <c r="B821" s="1" t="s">
        <v>198</v>
      </c>
      <c r="C821" s="1" t="s">
        <v>17</v>
      </c>
      <c r="D821" s="1" t="s">
        <v>60</v>
      </c>
      <c r="E821" s="8">
        <f t="shared" si="34"/>
        <v>147</v>
      </c>
      <c r="F821" s="8">
        <v>147</v>
      </c>
      <c r="G821" s="8">
        <v>0</v>
      </c>
    </row>
    <row r="822" spans="1:7" ht="16.5">
      <c r="A822" s="1" t="s">
        <v>23</v>
      </c>
      <c r="B822" s="1" t="s">
        <v>198</v>
      </c>
      <c r="C822" s="1" t="s">
        <v>19</v>
      </c>
      <c r="D822" s="1" t="s">
        <v>60</v>
      </c>
      <c r="E822" s="8">
        <f t="shared" si="34"/>
        <v>28</v>
      </c>
      <c r="F822" s="8">
        <v>28</v>
      </c>
      <c r="G822" s="8">
        <v>0</v>
      </c>
    </row>
    <row r="823" spans="1:7" ht="38.25" customHeight="1">
      <c r="A823" s="1" t="s">
        <v>61</v>
      </c>
      <c r="B823" s="1" t="s">
        <v>199</v>
      </c>
      <c r="C823" s="1"/>
      <c r="D823" s="1"/>
      <c r="E823" s="8">
        <f t="shared" si="34"/>
        <v>3300</v>
      </c>
      <c r="F823" s="8">
        <f>F824</f>
        <v>3300</v>
      </c>
      <c r="G823" s="8">
        <f>G824</f>
        <v>0</v>
      </c>
    </row>
    <row r="824" spans="1:7" ht="16.5">
      <c r="A824" s="1" t="s">
        <v>23</v>
      </c>
      <c r="B824" s="1" t="s">
        <v>199</v>
      </c>
      <c r="C824" s="1" t="s">
        <v>19</v>
      </c>
      <c r="D824" s="1" t="s">
        <v>62</v>
      </c>
      <c r="E824" s="8">
        <f t="shared" si="34"/>
        <v>3300</v>
      </c>
      <c r="F824" s="8">
        <f>3500-200</f>
        <v>3300</v>
      </c>
      <c r="G824" s="8">
        <v>0</v>
      </c>
    </row>
    <row r="825" spans="1:7" ht="36.75" customHeight="1">
      <c r="A825" s="7" t="s">
        <v>72</v>
      </c>
      <c r="B825" s="1" t="s">
        <v>200</v>
      </c>
      <c r="C825" s="1"/>
      <c r="D825" s="1"/>
      <c r="E825" s="8">
        <f t="shared" si="34"/>
        <v>85800</v>
      </c>
      <c r="F825" s="8">
        <f>F826</f>
        <v>85800</v>
      </c>
      <c r="G825" s="8">
        <f>G826</f>
        <v>0</v>
      </c>
    </row>
    <row r="826" spans="1:7" ht="42" customHeight="1">
      <c r="A826" s="1" t="s">
        <v>63</v>
      </c>
      <c r="B826" s="1" t="s">
        <v>200</v>
      </c>
      <c r="C826" s="1" t="s">
        <v>64</v>
      </c>
      <c r="D826" s="1" t="s">
        <v>65</v>
      </c>
      <c r="E826" s="8">
        <f t="shared" si="34"/>
        <v>85800</v>
      </c>
      <c r="F826" s="8">
        <v>85800</v>
      </c>
      <c r="G826" s="8">
        <v>0</v>
      </c>
    </row>
    <row r="827" spans="1:7" ht="57.75" customHeight="1">
      <c r="A827" s="1" t="s">
        <v>86</v>
      </c>
      <c r="B827" s="1" t="s">
        <v>201</v>
      </c>
      <c r="C827" s="1"/>
      <c r="D827" s="1"/>
      <c r="E827" s="8">
        <f t="shared" si="34"/>
        <v>49482</v>
      </c>
      <c r="F827" s="8">
        <f>F828+F829+F830+F831+F832+F833</f>
        <v>49482</v>
      </c>
      <c r="G827" s="8">
        <f>G828+G829+G830+G831+G832+G833</f>
        <v>0</v>
      </c>
    </row>
    <row r="828" spans="1:7" ht="115.5">
      <c r="A828" s="7" t="s">
        <v>28</v>
      </c>
      <c r="B828" s="1" t="s">
        <v>201</v>
      </c>
      <c r="C828" s="1" t="s">
        <v>16</v>
      </c>
      <c r="D828" s="1" t="s">
        <v>1</v>
      </c>
      <c r="E828" s="8">
        <f t="shared" si="34"/>
        <v>8313</v>
      </c>
      <c r="F828" s="45">
        <v>8313</v>
      </c>
      <c r="G828" s="8">
        <v>0</v>
      </c>
    </row>
    <row r="829" spans="1:7" ht="123.75" customHeight="1">
      <c r="A829" s="7" t="s">
        <v>28</v>
      </c>
      <c r="B829" s="1" t="s">
        <v>201</v>
      </c>
      <c r="C829" s="1" t="s">
        <v>16</v>
      </c>
      <c r="D829" s="1" t="s">
        <v>3</v>
      </c>
      <c r="E829" s="8">
        <f t="shared" si="34"/>
        <v>13871</v>
      </c>
      <c r="F829" s="8">
        <v>13871</v>
      </c>
      <c r="G829" s="8">
        <v>0</v>
      </c>
    </row>
    <row r="830" spans="1:7" ht="121.5" customHeight="1">
      <c r="A830" s="7" t="s">
        <v>28</v>
      </c>
      <c r="B830" s="1" t="s">
        <v>201</v>
      </c>
      <c r="C830" s="1" t="s">
        <v>16</v>
      </c>
      <c r="D830" s="1" t="s">
        <v>53</v>
      </c>
      <c r="E830" s="8">
        <f t="shared" si="34"/>
        <v>1208</v>
      </c>
      <c r="F830" s="8">
        <v>1208</v>
      </c>
      <c r="G830" s="8">
        <v>0</v>
      </c>
    </row>
    <row r="831" spans="1:7" ht="56.25" customHeight="1">
      <c r="A831" s="7" t="s">
        <v>25</v>
      </c>
      <c r="B831" s="1" t="s">
        <v>201</v>
      </c>
      <c r="C831" s="1" t="s">
        <v>17</v>
      </c>
      <c r="D831" s="1" t="s">
        <v>1</v>
      </c>
      <c r="E831" s="8">
        <f t="shared" si="34"/>
        <v>4</v>
      </c>
      <c r="F831" s="8">
        <v>4</v>
      </c>
      <c r="G831" s="8">
        <v>0</v>
      </c>
    </row>
    <row r="832" spans="1:7" ht="49.5">
      <c r="A832" s="7" t="s">
        <v>25</v>
      </c>
      <c r="B832" s="1" t="s">
        <v>201</v>
      </c>
      <c r="C832" s="1" t="s">
        <v>17</v>
      </c>
      <c r="D832" s="1" t="s">
        <v>3</v>
      </c>
      <c r="E832" s="8">
        <f t="shared" si="34"/>
        <v>136</v>
      </c>
      <c r="F832" s="8">
        <v>136</v>
      </c>
      <c r="G832" s="8">
        <v>0</v>
      </c>
    </row>
    <row r="833" spans="1:7" ht="74.25" customHeight="1">
      <c r="A833" s="1" t="s">
        <v>22</v>
      </c>
      <c r="B833" s="1" t="s">
        <v>201</v>
      </c>
      <c r="C833" s="1" t="s">
        <v>18</v>
      </c>
      <c r="D833" s="1" t="s">
        <v>3</v>
      </c>
      <c r="E833" s="8">
        <f t="shared" si="34"/>
        <v>25950</v>
      </c>
      <c r="F833" s="8">
        <v>25950</v>
      </c>
      <c r="G833" s="8">
        <v>0</v>
      </c>
    </row>
    <row r="834" spans="1:7" ht="105.75" customHeight="1">
      <c r="A834" s="20" t="s">
        <v>202</v>
      </c>
      <c r="B834" s="1" t="s">
        <v>203</v>
      </c>
      <c r="C834" s="1"/>
      <c r="D834" s="1"/>
      <c r="E834" s="8">
        <f t="shared" si="34"/>
        <v>112</v>
      </c>
      <c r="F834" s="8">
        <f>F835</f>
        <v>0</v>
      </c>
      <c r="G834" s="8">
        <f>G835</f>
        <v>112</v>
      </c>
    </row>
    <row r="835" spans="1:7" ht="16.5">
      <c r="A835" s="1" t="s">
        <v>23</v>
      </c>
      <c r="B835" s="1" t="s">
        <v>203</v>
      </c>
      <c r="C835" s="1" t="s">
        <v>19</v>
      </c>
      <c r="D835" s="1" t="s">
        <v>204</v>
      </c>
      <c r="E835" s="8">
        <f t="shared" si="34"/>
        <v>112</v>
      </c>
      <c r="F835" s="8">
        <v>0</v>
      </c>
      <c r="G835" s="8">
        <v>112</v>
      </c>
    </row>
    <row r="836" spans="1:7" ht="63" customHeight="1">
      <c r="A836" s="1" t="s">
        <v>205</v>
      </c>
      <c r="B836" s="1" t="s">
        <v>206</v>
      </c>
      <c r="C836" s="1"/>
      <c r="D836" s="1"/>
      <c r="E836" s="8">
        <f t="shared" si="34"/>
        <v>2479</v>
      </c>
      <c r="F836" s="8">
        <f>F837</f>
        <v>0</v>
      </c>
      <c r="G836" s="8">
        <f>G837</f>
        <v>2479</v>
      </c>
    </row>
    <row r="837" spans="1:7" ht="49.5">
      <c r="A837" s="1" t="s">
        <v>25</v>
      </c>
      <c r="B837" s="1" t="s">
        <v>206</v>
      </c>
      <c r="C837" s="1" t="s">
        <v>17</v>
      </c>
      <c r="D837" s="1" t="s">
        <v>52</v>
      </c>
      <c r="E837" s="8">
        <f t="shared" si="34"/>
        <v>2479</v>
      </c>
      <c r="F837" s="8">
        <v>0</v>
      </c>
      <c r="G837" s="8">
        <v>2479</v>
      </c>
    </row>
    <row r="838" spans="1:7" ht="87" customHeight="1">
      <c r="A838" s="1" t="s">
        <v>207</v>
      </c>
      <c r="B838" s="1" t="s">
        <v>208</v>
      </c>
      <c r="C838" s="1"/>
      <c r="D838" s="1"/>
      <c r="E838" s="8">
        <f t="shared" si="34"/>
        <v>336</v>
      </c>
      <c r="F838" s="8">
        <f>F839</f>
        <v>0</v>
      </c>
      <c r="G838" s="8">
        <f>G839</f>
        <v>336</v>
      </c>
    </row>
    <row r="839" spans="1:7" ht="121.5" customHeight="1">
      <c r="A839" s="7" t="s">
        <v>28</v>
      </c>
      <c r="B839" s="1" t="s">
        <v>208</v>
      </c>
      <c r="C839" s="1" t="s">
        <v>16</v>
      </c>
      <c r="D839" s="1" t="s">
        <v>6</v>
      </c>
      <c r="E839" s="8">
        <f t="shared" si="34"/>
        <v>336</v>
      </c>
      <c r="F839" s="8"/>
      <c r="G839" s="8">
        <v>336</v>
      </c>
    </row>
    <row r="840" spans="1:7" ht="51" customHeight="1">
      <c r="A840" s="1" t="s">
        <v>209</v>
      </c>
      <c r="B840" s="1" t="s">
        <v>210</v>
      </c>
      <c r="C840" s="1"/>
      <c r="D840" s="1"/>
      <c r="E840" s="8">
        <f t="shared" si="34"/>
        <v>336</v>
      </c>
      <c r="F840" s="8">
        <f>F841</f>
        <v>0</v>
      </c>
      <c r="G840" s="8">
        <f>G841</f>
        <v>336</v>
      </c>
    </row>
    <row r="841" spans="1:7" ht="120.75" customHeight="1">
      <c r="A841" s="7" t="s">
        <v>28</v>
      </c>
      <c r="B841" s="1" t="s">
        <v>210</v>
      </c>
      <c r="C841" s="1" t="s">
        <v>16</v>
      </c>
      <c r="D841" s="1" t="s">
        <v>6</v>
      </c>
      <c r="E841" s="8">
        <f t="shared" si="34"/>
        <v>336</v>
      </c>
      <c r="F841" s="8"/>
      <c r="G841" s="8">
        <v>336</v>
      </c>
    </row>
    <row r="842" spans="1:7" ht="74.25" customHeight="1">
      <c r="A842" s="1" t="s">
        <v>211</v>
      </c>
      <c r="B842" s="1" t="s">
        <v>212</v>
      </c>
      <c r="C842" s="1"/>
      <c r="D842" s="1"/>
      <c r="E842" s="8">
        <f t="shared" si="34"/>
        <v>621</v>
      </c>
      <c r="F842" s="8">
        <f>F843+F844</f>
        <v>0</v>
      </c>
      <c r="G842" s="8">
        <f>G843+G844</f>
        <v>621</v>
      </c>
    </row>
    <row r="843" spans="1:7" ht="118.5" customHeight="1">
      <c r="A843" s="7" t="s">
        <v>28</v>
      </c>
      <c r="B843" s="1" t="s">
        <v>212</v>
      </c>
      <c r="C843" s="1" t="s">
        <v>16</v>
      </c>
      <c r="D843" s="1" t="s">
        <v>6</v>
      </c>
      <c r="E843" s="8">
        <f t="shared" si="34"/>
        <v>547</v>
      </c>
      <c r="F843" s="8">
        <v>0</v>
      </c>
      <c r="G843" s="8">
        <v>547</v>
      </c>
    </row>
    <row r="844" spans="1:7" ht="52.5" customHeight="1">
      <c r="A844" s="1" t="s">
        <v>25</v>
      </c>
      <c r="B844" s="1" t="s">
        <v>212</v>
      </c>
      <c r="C844" s="1" t="s">
        <v>17</v>
      </c>
      <c r="D844" s="1" t="s">
        <v>6</v>
      </c>
      <c r="E844" s="8">
        <f t="shared" si="34"/>
        <v>74</v>
      </c>
      <c r="F844" s="8">
        <v>0</v>
      </c>
      <c r="G844" s="8">
        <v>74</v>
      </c>
    </row>
    <row r="845" spans="1:7" ht="16.5">
      <c r="A845" s="2" t="s">
        <v>12</v>
      </c>
      <c r="B845" s="3"/>
      <c r="C845" s="3"/>
      <c r="D845" s="3"/>
      <c r="E845" s="4">
        <f>F845+G845</f>
        <v>5527552</v>
      </c>
      <c r="F845" s="4">
        <f>F12+F50+F194+F238+F307+F328+F600+F628+F638+F647+F656+F711+F736+F788+F793+F780</f>
        <v>2622294</v>
      </c>
      <c r="G845" s="4">
        <f>G12+G50+G194+G238+G307+G328+G600+G628+G638+G647+G656+G711+G736+G788+G793+G780</f>
        <v>2905258</v>
      </c>
    </row>
    <row r="846" ht="12.75">
      <c r="A846" s="6"/>
    </row>
    <row r="847" ht="12.75">
      <c r="A847" s="6"/>
    </row>
    <row r="848" ht="16.5">
      <c r="E848" s="30"/>
    </row>
    <row r="849" ht="16.5">
      <c r="E849" s="30"/>
    </row>
  </sheetData>
  <sheetProtection/>
  <autoFilter ref="A11:IU845">
    <sortState ref="A12:IU849">
      <sortCondition descending="1" sortBy="value" ref="B12:B849"/>
    </sortState>
  </autoFilter>
  <mergeCells count="2">
    <mergeCell ref="A9:G9"/>
    <mergeCell ref="A6:E8"/>
  </mergeCells>
  <printOptions/>
  <pageMargins left="1.1811023622047245" right="0.5905511811023623" top="0.7874015748031497" bottom="0.7874015748031497" header="0.31496062992125984" footer="0.31496062992125984"/>
  <pageSetup horizontalDpi="600" verticalDpi="600" orientation="portrait" paperSize="9" r:id="rId2"/>
  <headerFooter>
    <oddHeader>&amp;C&amp;"Times New Roman,обычный"&amp;12&amp;P</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Елена Метелёва</dc:creator>
  <cp:keywords/>
  <dc:description>POI HSSF rep:2.31.0.138</dc:description>
  <cp:lastModifiedBy>Прасолов</cp:lastModifiedBy>
  <cp:lastPrinted>2015-12-18T05:44:53Z</cp:lastPrinted>
  <dcterms:created xsi:type="dcterms:W3CDTF">2013-11-13T16:11:47Z</dcterms:created>
  <dcterms:modified xsi:type="dcterms:W3CDTF">2015-12-21T05:27:01Z</dcterms:modified>
  <cp:category/>
  <cp:version/>
  <cp:contentType/>
  <cp:contentStatus/>
</cp:coreProperties>
</file>