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2 12 17\42  бюджет 2018-2020 11.12.2017\"/>
    </mc:Choice>
  </mc:AlternateContent>
  <bookViews>
    <workbookView xWindow="360" yWindow="270" windowWidth="14955" windowHeight="7935"/>
  </bookViews>
  <sheets>
    <sheet name="прилож." sheetId="1" r:id="rId1"/>
  </sheets>
  <definedNames>
    <definedName name="_xlnm.Print_Titles" localSheetId="0">прилож.!$15:$15</definedName>
  </definedNames>
  <calcPr calcId="152511"/>
</workbook>
</file>

<file path=xl/calcChain.xml><?xml version="1.0" encoding="utf-8"?>
<calcChain xmlns="http://schemas.openxmlformats.org/spreadsheetml/2006/main">
  <c r="F30" i="1" l="1"/>
  <c r="G51" i="1" l="1"/>
  <c r="H51" i="1"/>
  <c r="G31" i="1" l="1"/>
  <c r="G27" i="1"/>
  <c r="F29" i="1"/>
  <c r="F53" i="1" l="1"/>
  <c r="F52" i="1"/>
  <c r="H28" i="1"/>
  <c r="G94" i="1"/>
  <c r="F96" i="1"/>
  <c r="F95" i="1"/>
  <c r="H94" i="1"/>
  <c r="F94" i="1" s="1"/>
  <c r="H23" i="1" l="1"/>
  <c r="H22" i="1" s="1"/>
  <c r="F99" i="1"/>
  <c r="F98" i="1"/>
  <c r="G97" i="1"/>
  <c r="H97" i="1"/>
  <c r="F97" i="1" l="1"/>
  <c r="G93" i="1"/>
  <c r="G68" i="1"/>
  <c r="H68" i="1"/>
  <c r="F69" i="1"/>
  <c r="F26" i="1" l="1"/>
  <c r="F27" i="1"/>
  <c r="H60" i="1" l="1"/>
  <c r="H59" i="1" s="1"/>
  <c r="F71" i="1"/>
  <c r="F70" i="1"/>
  <c r="F54" i="1"/>
  <c r="F55" i="1"/>
  <c r="F63" i="1"/>
  <c r="F64" i="1"/>
  <c r="F51" i="1" l="1"/>
  <c r="H50" i="1"/>
  <c r="F101" i="1" l="1"/>
  <c r="F100" i="1" s="1"/>
  <c r="F93" i="1" s="1"/>
  <c r="H100" i="1"/>
  <c r="H93" i="1" s="1"/>
  <c r="G84" i="1"/>
  <c r="F86" i="1"/>
  <c r="G21" i="1"/>
  <c r="G19" i="1" s="1"/>
  <c r="G18" i="1" s="1"/>
  <c r="F72" i="1"/>
  <c r="F67" i="1"/>
  <c r="F66" i="1" s="1"/>
  <c r="G66" i="1"/>
  <c r="G65" i="1" s="1"/>
  <c r="H65" i="1"/>
  <c r="F62" i="1"/>
  <c r="G61" i="1"/>
  <c r="G60" i="1" s="1"/>
  <c r="G56" i="1"/>
  <c r="F57" i="1"/>
  <c r="G36" i="1" l="1"/>
  <c r="G33" i="1"/>
  <c r="F31" i="1"/>
  <c r="G25" i="1"/>
  <c r="F92" i="1"/>
  <c r="F91" i="1"/>
  <c r="G90" i="1"/>
  <c r="F90" i="1" s="1"/>
  <c r="G89" i="1"/>
  <c r="F89" i="1" s="1"/>
  <c r="F88" i="1"/>
  <c r="F87" i="1"/>
  <c r="F85" i="1"/>
  <c r="G83" i="1"/>
  <c r="F82" i="1"/>
  <c r="F81" i="1"/>
  <c r="H80" i="1"/>
  <c r="H79" i="1" s="1"/>
  <c r="H46" i="1" s="1"/>
  <c r="G80" i="1"/>
  <c r="G79" i="1"/>
  <c r="F79" i="1" s="1"/>
  <c r="F78" i="1"/>
  <c r="F77" i="1" s="1"/>
  <c r="F76" i="1" s="1"/>
  <c r="H77" i="1"/>
  <c r="G77" i="1"/>
  <c r="G76" i="1" s="1"/>
  <c r="H76" i="1"/>
  <c r="F75" i="1"/>
  <c r="F74" i="1"/>
  <c r="F73" i="1"/>
  <c r="F61" i="1"/>
  <c r="F60" i="1" s="1"/>
  <c r="G59" i="1"/>
  <c r="F59" i="1"/>
  <c r="F58" i="1"/>
  <c r="F56" i="1" s="1"/>
  <c r="G50" i="1"/>
  <c r="F49" i="1"/>
  <c r="G48" i="1"/>
  <c r="F48" i="1"/>
  <c r="G47" i="1"/>
  <c r="F47" i="1"/>
  <c r="F45" i="1"/>
  <c r="F44" i="1"/>
  <c r="H43" i="1"/>
  <c r="G43" i="1"/>
  <c r="G42" i="1" s="1"/>
  <c r="H42" i="1"/>
  <c r="F41" i="1"/>
  <c r="F40" i="1"/>
  <c r="G39" i="1"/>
  <c r="F39" i="1" s="1"/>
  <c r="F38" i="1" s="1"/>
  <c r="G38" i="1"/>
  <c r="F37" i="1"/>
  <c r="F36" i="1" s="1"/>
  <c r="F35" i="1"/>
  <c r="F34" i="1"/>
  <c r="G32" i="1"/>
  <c r="F25" i="1"/>
  <c r="F24" i="1"/>
  <c r="F21" i="1"/>
  <c r="F20" i="1"/>
  <c r="F19" i="1" l="1"/>
  <c r="F18" i="1" s="1"/>
  <c r="G23" i="1"/>
  <c r="G22" i="1" s="1"/>
  <c r="G17" i="1" s="1"/>
  <c r="F80" i="1"/>
  <c r="F43" i="1"/>
  <c r="F42" i="1" s="1"/>
  <c r="F33" i="1"/>
  <c r="F32" i="1" s="1"/>
  <c r="G46" i="1"/>
  <c r="F68" i="1"/>
  <c r="F84" i="1"/>
  <c r="F83" i="1" s="1"/>
  <c r="H17" i="1"/>
  <c r="H16" i="1" s="1"/>
  <c r="H102" i="1" s="1"/>
  <c r="F28" i="1"/>
  <c r="F65" i="1"/>
  <c r="F50" i="1"/>
  <c r="F23" i="1" l="1"/>
  <c r="F22" i="1" s="1"/>
  <c r="F17" i="1" s="1"/>
  <c r="G16" i="1"/>
  <c r="G102" i="1" s="1"/>
  <c r="F46" i="1"/>
  <c r="F16" i="1" l="1"/>
  <c r="F102" i="1" s="1"/>
</calcChain>
</file>

<file path=xl/sharedStrings.xml><?xml version="1.0" encoding="utf-8"?>
<sst xmlns="http://schemas.openxmlformats.org/spreadsheetml/2006/main" count="251" uniqueCount="136">
  <si>
    <t xml:space="preserve">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</si>
  <si>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Старооскольского городского округа</t>
  </si>
  <si>
    <t>Расходы</t>
  </si>
  <si>
    <t>по объектам жизнеобеспечения и социально - культурного назначения</t>
  </si>
  <si>
    <t xml:space="preserve">Старооскольского городского округа </t>
  </si>
  <si>
    <t>тыс. рублей</t>
  </si>
  <si>
    <t>Бюджетная классификация</t>
  </si>
  <si>
    <t>Наименование   отрасли и объекта</t>
  </si>
  <si>
    <t xml:space="preserve">Всего расходов  </t>
  </si>
  <si>
    <t>в том числе:</t>
  </si>
  <si>
    <t>раз- дел под- раз- дел</t>
  </si>
  <si>
    <t>целевая статья</t>
  </si>
  <si>
    <t>вид расхо-дов</t>
  </si>
  <si>
    <t>средства местного бюджета</t>
  </si>
  <si>
    <t>софинанси- рование из федераль- ного и областного бюджетов</t>
  </si>
  <si>
    <t xml:space="preserve">  I.     МКУ "Управление капитального строительства"</t>
  </si>
  <si>
    <t>Капитальное строительство</t>
  </si>
  <si>
    <t>0400</t>
  </si>
  <si>
    <t>Национальная экономика</t>
  </si>
  <si>
    <t>0409</t>
  </si>
  <si>
    <t>Дорожное хозяйство  (дорожные фонды)</t>
  </si>
  <si>
    <t>400</t>
  </si>
  <si>
    <t>0412</t>
  </si>
  <si>
    <t>Другие вопросы в области национальной экономики</t>
  </si>
  <si>
    <t>1410844100</t>
  </si>
  <si>
    <t>200</t>
  </si>
  <si>
    <t>0500</t>
  </si>
  <si>
    <t>Жилищно-коммунальное хозяйство</t>
  </si>
  <si>
    <t>0502</t>
  </si>
  <si>
    <t>Коммунальное хозяйство</t>
  </si>
  <si>
    <t>1240144100</t>
  </si>
  <si>
    <t>Газоснабжение</t>
  </si>
  <si>
    <t>Электроснабжение</t>
  </si>
  <si>
    <t>Водоснабжение</t>
  </si>
  <si>
    <t>1240171090</t>
  </si>
  <si>
    <t>0503</t>
  </si>
  <si>
    <t>Благоустройство</t>
  </si>
  <si>
    <t>Благоустройство территории Старооскольского городского округа</t>
  </si>
  <si>
    <t>0700</t>
  </si>
  <si>
    <t>Образование</t>
  </si>
  <si>
    <t>0701</t>
  </si>
  <si>
    <t>Дошкольное образование</t>
  </si>
  <si>
    <t>0210344100</t>
  </si>
  <si>
    <t>Детский сад с. Лапыгино</t>
  </si>
  <si>
    <t>Оформление исходно-разрешительной документации</t>
  </si>
  <si>
    <t>0702</t>
  </si>
  <si>
    <t>Общее образование</t>
  </si>
  <si>
    <t>0220344100</t>
  </si>
  <si>
    <t>0800</t>
  </si>
  <si>
    <t>Культура, кинематография</t>
  </si>
  <si>
    <t>0801</t>
  </si>
  <si>
    <t>Культура</t>
  </si>
  <si>
    <t>0430244100</t>
  </si>
  <si>
    <t xml:space="preserve">Обуховский сельский  ДК МКУК "Городищенский КДЦ" (ПИР) </t>
  </si>
  <si>
    <t>Архангельский сельский ДК МКУК "КДЦ Осколье"</t>
  </si>
  <si>
    <t>0900</t>
  </si>
  <si>
    <t>Здравоохранение</t>
  </si>
  <si>
    <t>0901</t>
  </si>
  <si>
    <t>Стационарная медицинская помощь</t>
  </si>
  <si>
    <t>Корпус В, Г  городской больницы № 2</t>
  </si>
  <si>
    <t>Корпус В городской больницы № 2</t>
  </si>
  <si>
    <t xml:space="preserve"> Капитальный ремонт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</si>
  <si>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</si>
  <si>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</si>
  <si>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</si>
  <si>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</si>
  <si>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0130124200</t>
  </si>
  <si>
    <t xml:space="preserve">Административное здание, МКУ "Управление по делам ГО и ЧС городского округа",  м-н  Рудничный, 23 </t>
  </si>
  <si>
    <t>Административное здание, ул. Ленина, 45</t>
  </si>
  <si>
    <t>1220624200</t>
  </si>
  <si>
    <t>0210324200</t>
  </si>
  <si>
    <t>0220324200</t>
  </si>
  <si>
    <t>0430224200</t>
  </si>
  <si>
    <t>МАУК "ДК"Молодежный", м-н Макаренко, 7а</t>
  </si>
  <si>
    <t>1000</t>
  </si>
  <si>
    <t>Социальная политика</t>
  </si>
  <si>
    <t>1004</t>
  </si>
  <si>
    <t>Охрана семьи и детства</t>
  </si>
  <si>
    <t>0631924200</t>
  </si>
  <si>
    <t>Капитальный ремонт помещений, закрепленных за детьми-сиротами и детьми, оставшимися без попечения родителей</t>
  </si>
  <si>
    <t>0632471370</t>
  </si>
  <si>
    <t>1100</t>
  </si>
  <si>
    <t>Физическая культура и спорт</t>
  </si>
  <si>
    <t>1102</t>
  </si>
  <si>
    <t>Массовый спорт</t>
  </si>
  <si>
    <t>МБУ "СШОР "Юность", м-н Молодогвардеец, 2а; МБУ "СШ "Молодость", ул. Хмелева, 1а</t>
  </si>
  <si>
    <t>0720224200</t>
  </si>
  <si>
    <t xml:space="preserve">  II.  МКУ "Управление жизнеобеспечением и развитием  Старооскольского городского округа"</t>
  </si>
  <si>
    <t>0501</t>
  </si>
  <si>
    <t>Жилищное хозяйство</t>
  </si>
  <si>
    <t>1210324200</t>
  </si>
  <si>
    <t>Капитальный ремонт жилья с износом                                               от 30 до 70 %</t>
  </si>
  <si>
    <t>1210424200</t>
  </si>
  <si>
    <t>Оснащение муниципальных жилых помещений индивидуальными приборами учета потребления коммунальных ресурсов</t>
  </si>
  <si>
    <t>Всего</t>
  </si>
  <si>
    <t>Административное здание, ул. Ленина, 46/17</t>
  </si>
  <si>
    <t>Благоустройство родников</t>
  </si>
  <si>
    <t xml:space="preserve">МБОУ "ОШ №23 для обучающихся с ОВЗ", ул. Революионная, 72 </t>
  </si>
  <si>
    <t>Капитальный ремонт кровли спортивного зала МБОУ "Основная общеобразовательная Солдатская школа", ул. Центральная, 14</t>
  </si>
  <si>
    <t>МБОУ "Средняя общеобразовательная Песчанская школа" (здание №4), ул. Полевая, 18</t>
  </si>
  <si>
    <t>МБОУ "Средняя общеобразовательная Каплинская школа", с. Федосеевка, ул. Н.Лихачевой, 47</t>
  </si>
  <si>
    <t>Административное здание, ул. Ленина д.46/17</t>
  </si>
  <si>
    <t xml:space="preserve">МАУ ДО СДЮСШОР "Золотые перчатки", крытый плавательный бассейн, м-н Звездный, 13 </t>
  </si>
  <si>
    <t>МАУ "СШОР №1", ул. Коммунистическая, 7</t>
  </si>
  <si>
    <t>Административное здание, ул. Революционная, 48</t>
  </si>
  <si>
    <t>Ремонт спортивной площадки, м-н Звездный</t>
  </si>
  <si>
    <t xml:space="preserve">на капитальные вложения и проведение капитальных ремонтов на 2018 год </t>
  </si>
  <si>
    <t>III.  Департамент имущественных и земельных отношений администрации Старооскольского городского округа</t>
  </si>
  <si>
    <t>0520470820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</si>
  <si>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</si>
  <si>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17101L5550</t>
  </si>
  <si>
    <t>17101R5550</t>
  </si>
  <si>
    <t>Благоустройство дворовых территорий многоквартирных жилых домов города Старый Оскол</t>
  </si>
  <si>
    <t>1330272140</t>
  </si>
  <si>
    <t>0220372120</t>
  </si>
  <si>
    <t>12401S1090</t>
  </si>
  <si>
    <t>Водоснабжение c. Озерки, с. Казачок</t>
  </si>
  <si>
    <t>13302S2140</t>
  </si>
  <si>
    <t>02203S2120</t>
  </si>
  <si>
    <t>МБОУ "Средняя общеобразовательная Песчанская школа" (здания №1 и №3) под группы дошкольного образования на 100 мест, ул. Полевая, 18</t>
  </si>
  <si>
    <t>Капитальный ремонт автомобильных дорог, расположенных на территории промышленного узла (станция Котел)</t>
  </si>
  <si>
    <t>1410824200</t>
  </si>
  <si>
    <t>04302S1120</t>
  </si>
  <si>
    <t>0430271120</t>
  </si>
  <si>
    <t>Выкуп ДК с. Обуховка Старооскольского городского округа</t>
  </si>
  <si>
    <t>Школа с. Городище, ул. Гагарина, 1а</t>
  </si>
  <si>
    <t>Индустриальный парк в районе промышленной зоны "Котел" (инженерные сети)</t>
  </si>
  <si>
    <t xml:space="preserve">                                                                                                          Приложение 15</t>
  </si>
  <si>
    <t>05102S1390</t>
  </si>
  <si>
    <t>0510271390</t>
  </si>
  <si>
    <t>Строительство насосной станции водоснабжения ИЖС "Пушкарские дачи"</t>
  </si>
  <si>
    <t>Капитальный ремонт и ремонт автомобильных дорог общего пользования населенных пунктов,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</si>
  <si>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Обеспечение мероприятий по переселению граждан из аварийного жилищного фонда</t>
  </si>
  <si>
    <t>1240173780</t>
  </si>
  <si>
    <t>12401S3780</t>
  </si>
  <si>
    <t xml:space="preserve">                                                                                                          от 22 декабря 2017 г. №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</si>
</sst>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4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4" fillId="0" borderId="0" xfId="0" applyFont="1" applyFill="1"/>
    <xf numFmtId="0" fontId="5" fillId="0" borderId="0" xfId="0" applyFont="1" applyFill="1" applyAlignment="1"/>
    <xf numFmtId="0" fontId="0" fillId="0" borderId="0" xfId="0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6" fillId="0" borderId="1" xfId="1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center"/>
    </xf>
    <xf numFmtId="0" fontId="3" fillId="0" borderId="0" xfId="1" applyFont="1" applyFill="1"/>
    <xf numFmtId="49" fontId="8" fillId="0" borderId="1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49" fontId="5" fillId="0" borderId="1" xfId="0" applyNumberFormat="1" applyFont="1" applyFill="1" applyBorder="1" applyAlignment="1">
      <alignment horizontal="center" vertical="distributed" wrapText="1"/>
    </xf>
    <xf numFmtId="0" fontId="6" fillId="0" borderId="1" xfId="1" applyFont="1" applyFill="1" applyBorder="1" applyAlignment="1">
      <alignment horizontal="left" wrapText="1"/>
    </xf>
    <xf numFmtId="0" fontId="10" fillId="0" borderId="0" xfId="0" applyFont="1" applyFill="1"/>
    <xf numFmtId="49" fontId="5" fillId="0" borderId="2" xfId="0" applyNumberFormat="1" applyFont="1" applyFill="1" applyBorder="1" applyAlignment="1">
      <alignment horizontal="center" vertical="distributed" wrapText="1"/>
    </xf>
    <xf numFmtId="0" fontId="6" fillId="0" borderId="1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49" fontId="6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0" fillId="0" borderId="1" xfId="0" applyFill="1" applyBorder="1"/>
    <xf numFmtId="3" fontId="5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topLeftCell="B1" zoomScaleSheetLayoutView="78" workbookViewId="0">
      <selection activeCell="B8" sqref="B8:H8"/>
    </sheetView>
  </sheetViews>
  <sheetFormatPr defaultRowHeight="15.75" x14ac:dyDescent="0.25"/>
  <cols>
    <col min="1" max="1" width="4.5" style="3" hidden="1" customWidth="1"/>
    <col min="2" max="2" width="6.25" style="1" customWidth="1"/>
    <col min="3" max="3" width="12.875" style="1" customWidth="1"/>
    <col min="4" max="4" width="7" style="1" customWidth="1"/>
    <col min="5" max="5" width="59.875" style="1" customWidth="1"/>
    <col min="6" max="6" width="11.25" style="44" customWidth="1"/>
    <col min="7" max="7" width="12.75" style="44" customWidth="1"/>
    <col min="8" max="8" width="11.625" style="44" customWidth="1"/>
    <col min="9" max="16384" width="9" style="3"/>
  </cols>
  <sheetData>
    <row r="1" spans="2:8" ht="16.5" x14ac:dyDescent="0.25">
      <c r="E1" s="2" t="s">
        <v>127</v>
      </c>
      <c r="F1" s="2"/>
      <c r="G1" s="2"/>
      <c r="H1" s="2"/>
    </row>
    <row r="2" spans="2:8" ht="16.5" x14ac:dyDescent="0.25">
      <c r="E2" s="2" t="s">
        <v>0</v>
      </c>
      <c r="F2" s="2"/>
      <c r="G2" s="2"/>
      <c r="H2" s="2"/>
    </row>
    <row r="3" spans="2:8" ht="16.5" x14ac:dyDescent="0.25">
      <c r="E3" s="2" t="s">
        <v>1</v>
      </c>
      <c r="F3" s="2"/>
      <c r="G3" s="2"/>
      <c r="H3" s="2"/>
    </row>
    <row r="4" spans="2:8" ht="16.5" x14ac:dyDescent="0.25">
      <c r="E4" s="4" t="s">
        <v>135</v>
      </c>
      <c r="F4" s="5"/>
      <c r="G4" s="5"/>
      <c r="H4" s="5"/>
    </row>
    <row r="5" spans="2:8" ht="16.149999999999999" customHeight="1" x14ac:dyDescent="0.25">
      <c r="E5" s="81"/>
      <c r="F5" s="81"/>
      <c r="G5" s="81"/>
      <c r="H5" s="81"/>
    </row>
    <row r="6" spans="2:8" ht="16.5" x14ac:dyDescent="0.25">
      <c r="B6" s="82" t="s">
        <v>2</v>
      </c>
      <c r="C6" s="82"/>
      <c r="D6" s="82"/>
      <c r="E6" s="82"/>
      <c r="F6" s="82"/>
      <c r="G6" s="82"/>
      <c r="H6" s="82"/>
    </row>
    <row r="7" spans="2:8" ht="18" customHeight="1" x14ac:dyDescent="0.25">
      <c r="B7" s="82" t="s">
        <v>106</v>
      </c>
      <c r="C7" s="82"/>
      <c r="D7" s="82"/>
      <c r="E7" s="82"/>
      <c r="F7" s="82"/>
      <c r="G7" s="82"/>
      <c r="H7" s="82"/>
    </row>
    <row r="8" spans="2:8" s="6" customFormat="1" ht="18" customHeight="1" x14ac:dyDescent="0.25">
      <c r="B8" s="82" t="s">
        <v>3</v>
      </c>
      <c r="C8" s="82"/>
      <c r="D8" s="82"/>
      <c r="E8" s="82"/>
      <c r="F8" s="82"/>
      <c r="G8" s="82"/>
      <c r="H8" s="82"/>
    </row>
    <row r="9" spans="2:8" s="6" customFormat="1" ht="18" customHeight="1" x14ac:dyDescent="0.25">
      <c r="B9" s="82" t="s">
        <v>4</v>
      </c>
      <c r="C9" s="82"/>
      <c r="D9" s="82"/>
      <c r="E9" s="82"/>
      <c r="F9" s="82"/>
      <c r="G9" s="82"/>
      <c r="H9" s="82"/>
    </row>
    <row r="10" spans="2:8" s="6" customFormat="1" ht="16.5" x14ac:dyDescent="0.25">
      <c r="B10" s="82"/>
      <c r="C10" s="82"/>
      <c r="D10" s="82"/>
      <c r="E10" s="82"/>
      <c r="F10" s="82"/>
      <c r="G10" s="82"/>
      <c r="H10" s="82"/>
    </row>
    <row r="11" spans="2:8" ht="16.5" x14ac:dyDescent="0.25">
      <c r="B11" s="5"/>
      <c r="C11" s="5"/>
      <c r="D11" s="5"/>
      <c r="E11" s="5"/>
      <c r="F11" s="7"/>
      <c r="G11" s="7"/>
      <c r="H11" s="8" t="s">
        <v>5</v>
      </c>
    </row>
    <row r="12" spans="2:8" ht="16.5" customHeight="1" x14ac:dyDescent="0.25">
      <c r="B12" s="74" t="s">
        <v>6</v>
      </c>
      <c r="C12" s="74"/>
      <c r="D12" s="74"/>
      <c r="E12" s="73" t="s">
        <v>7</v>
      </c>
      <c r="F12" s="73" t="s">
        <v>8</v>
      </c>
      <c r="G12" s="74" t="s">
        <v>9</v>
      </c>
      <c r="H12" s="74"/>
    </row>
    <row r="13" spans="2:8" ht="15.75" customHeight="1" x14ac:dyDescent="0.25">
      <c r="B13" s="73" t="s">
        <v>10</v>
      </c>
      <c r="C13" s="73" t="s">
        <v>11</v>
      </c>
      <c r="D13" s="73" t="s">
        <v>12</v>
      </c>
      <c r="E13" s="73"/>
      <c r="F13" s="73"/>
      <c r="G13" s="75" t="s">
        <v>13</v>
      </c>
      <c r="H13" s="73" t="s">
        <v>14</v>
      </c>
    </row>
    <row r="14" spans="2:8" ht="87" customHeight="1" x14ac:dyDescent="0.25">
      <c r="B14" s="73"/>
      <c r="C14" s="73"/>
      <c r="D14" s="73"/>
      <c r="E14" s="73"/>
      <c r="F14" s="73"/>
      <c r="G14" s="76"/>
      <c r="H14" s="73"/>
    </row>
    <row r="15" spans="2:8" ht="17.25" customHeight="1" x14ac:dyDescent="0.25"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</row>
    <row r="16" spans="2:8" s="12" customFormat="1" ht="19.5" customHeight="1" x14ac:dyDescent="0.25">
      <c r="B16" s="77" t="s">
        <v>15</v>
      </c>
      <c r="C16" s="77"/>
      <c r="D16" s="77"/>
      <c r="E16" s="77"/>
      <c r="F16" s="10">
        <f>SUM(F46+F17)</f>
        <v>877368</v>
      </c>
      <c r="G16" s="10">
        <f>SUM(G46+G17)</f>
        <v>161063</v>
      </c>
      <c r="H16" s="11">
        <f>SUM(H46+H17)</f>
        <v>716305</v>
      </c>
    </row>
    <row r="17" spans="2:8" s="12" customFormat="1" ht="19.5" customHeight="1" x14ac:dyDescent="0.25">
      <c r="B17" s="78" t="s">
        <v>16</v>
      </c>
      <c r="C17" s="78"/>
      <c r="D17" s="78"/>
      <c r="E17" s="78"/>
      <c r="F17" s="10">
        <f>F22+F32+F38+F42+F18</f>
        <v>46435</v>
      </c>
      <c r="G17" s="10">
        <f>G22+G32+G38+G42+G18</f>
        <v>27850</v>
      </c>
      <c r="H17" s="10">
        <f>H22+H32+H38+H42+H18</f>
        <v>18585</v>
      </c>
    </row>
    <row r="18" spans="2:8" ht="20.25" customHeight="1" x14ac:dyDescent="0.25">
      <c r="B18" s="13" t="s">
        <v>17</v>
      </c>
      <c r="C18" s="14"/>
      <c r="D18" s="14"/>
      <c r="E18" s="14" t="s">
        <v>18</v>
      </c>
      <c r="F18" s="15">
        <f>F19</f>
        <v>2456</v>
      </c>
      <c r="G18" s="15">
        <f>G19</f>
        <v>2456</v>
      </c>
      <c r="H18" s="15"/>
    </row>
    <row r="19" spans="2:8" ht="24" customHeight="1" x14ac:dyDescent="0.25">
      <c r="B19" s="18" t="s">
        <v>22</v>
      </c>
      <c r="C19" s="62"/>
      <c r="D19" s="62"/>
      <c r="E19" s="62" t="s">
        <v>23</v>
      </c>
      <c r="F19" s="10">
        <f>F20+F21</f>
        <v>2456</v>
      </c>
      <c r="G19" s="10">
        <f t="shared" ref="G19" si="0">G20+G21</f>
        <v>2456</v>
      </c>
      <c r="H19" s="10"/>
    </row>
    <row r="20" spans="2:8" ht="29.25" customHeight="1" x14ac:dyDescent="0.25">
      <c r="B20" s="63" t="s">
        <v>22</v>
      </c>
      <c r="C20" s="63" t="s">
        <v>24</v>
      </c>
      <c r="D20" s="63" t="s">
        <v>21</v>
      </c>
      <c r="E20" s="33" t="s">
        <v>104</v>
      </c>
      <c r="F20" s="19">
        <f>G20+H20</f>
        <v>770</v>
      </c>
      <c r="G20" s="19">
        <v>770</v>
      </c>
      <c r="H20" s="15"/>
    </row>
    <row r="21" spans="2:8" ht="26.25" customHeight="1" x14ac:dyDescent="0.25">
      <c r="B21" s="63" t="s">
        <v>22</v>
      </c>
      <c r="C21" s="63" t="s">
        <v>24</v>
      </c>
      <c r="D21" s="63" t="s">
        <v>21</v>
      </c>
      <c r="E21" s="33" t="s">
        <v>101</v>
      </c>
      <c r="F21" s="19">
        <f>G21+H21</f>
        <v>1686</v>
      </c>
      <c r="G21" s="19">
        <f>1479+207</f>
        <v>1686</v>
      </c>
      <c r="H21" s="15"/>
    </row>
    <row r="22" spans="2:8" ht="33" customHeight="1" x14ac:dyDescent="0.25">
      <c r="B22" s="20" t="s">
        <v>26</v>
      </c>
      <c r="C22" s="60"/>
      <c r="D22" s="60"/>
      <c r="E22" s="62" t="s">
        <v>27</v>
      </c>
      <c r="F22" s="10">
        <f>F23</f>
        <v>41879</v>
      </c>
      <c r="G22" s="10">
        <f t="shared" ref="G22:H22" si="1">G23</f>
        <v>23294</v>
      </c>
      <c r="H22" s="10">
        <f t="shared" si="1"/>
        <v>18585</v>
      </c>
    </row>
    <row r="23" spans="2:8" ht="21.75" customHeight="1" x14ac:dyDescent="0.25">
      <c r="B23" s="20" t="s">
        <v>28</v>
      </c>
      <c r="C23" s="20"/>
      <c r="D23" s="20"/>
      <c r="E23" s="62" t="s">
        <v>29</v>
      </c>
      <c r="F23" s="21">
        <f>F24+F25+F26+F27+F28+F29+F30+F31</f>
        <v>41879</v>
      </c>
      <c r="G23" s="21">
        <f t="shared" ref="G23:H23" si="2">G24+G25+G26+G27+G28+G29+G30+G31</f>
        <v>23294</v>
      </c>
      <c r="H23" s="21">
        <f t="shared" si="2"/>
        <v>18585</v>
      </c>
    </row>
    <row r="24" spans="2:8" ht="26.25" customHeight="1" x14ac:dyDescent="0.25">
      <c r="B24" s="32" t="s">
        <v>28</v>
      </c>
      <c r="C24" s="32" t="s">
        <v>30</v>
      </c>
      <c r="D24" s="32" t="s">
        <v>21</v>
      </c>
      <c r="E24" s="33" t="s">
        <v>31</v>
      </c>
      <c r="F24" s="19">
        <f>G24+H24</f>
        <v>100</v>
      </c>
      <c r="G24" s="19">
        <v>100</v>
      </c>
      <c r="H24" s="10"/>
    </row>
    <row r="25" spans="2:8" ht="26.25" customHeight="1" x14ac:dyDescent="0.25">
      <c r="B25" s="32" t="s">
        <v>28</v>
      </c>
      <c r="C25" s="32" t="s">
        <v>30</v>
      </c>
      <c r="D25" s="32" t="s">
        <v>21</v>
      </c>
      <c r="E25" s="33" t="s">
        <v>32</v>
      </c>
      <c r="F25" s="19">
        <f>G25+H25</f>
        <v>6620</v>
      </c>
      <c r="G25" s="19">
        <f>500+200+5800+120</f>
        <v>6620</v>
      </c>
      <c r="H25" s="10"/>
    </row>
    <row r="26" spans="2:8" ht="26.25" customHeight="1" x14ac:dyDescent="0.25">
      <c r="B26" s="32" t="s">
        <v>28</v>
      </c>
      <c r="C26" s="32" t="s">
        <v>30</v>
      </c>
      <c r="D26" s="32" t="s">
        <v>21</v>
      </c>
      <c r="E26" s="64" t="s">
        <v>33</v>
      </c>
      <c r="F26" s="19">
        <f>G26+H26</f>
        <v>155</v>
      </c>
      <c r="G26" s="19">
        <v>155</v>
      </c>
      <c r="H26" s="10"/>
    </row>
    <row r="27" spans="2:8" ht="23.25" customHeight="1" x14ac:dyDescent="0.25">
      <c r="B27" s="85" t="s">
        <v>28</v>
      </c>
      <c r="C27" s="32" t="s">
        <v>115</v>
      </c>
      <c r="D27" s="85" t="s">
        <v>21</v>
      </c>
      <c r="E27" s="83" t="s">
        <v>116</v>
      </c>
      <c r="F27" s="53">
        <f>G27</f>
        <v>11075</v>
      </c>
      <c r="G27" s="19">
        <f>5244+2333+3496+2</f>
        <v>11075</v>
      </c>
      <c r="H27" s="10"/>
    </row>
    <row r="28" spans="2:8" ht="23.25" customHeight="1" x14ac:dyDescent="0.25">
      <c r="B28" s="86"/>
      <c r="C28" s="32" t="s">
        <v>34</v>
      </c>
      <c r="D28" s="86"/>
      <c r="E28" s="84"/>
      <c r="F28" s="53">
        <f>G28+H28</f>
        <v>11075</v>
      </c>
      <c r="G28" s="19"/>
      <c r="H28" s="19">
        <f>2334+12237-3496</f>
        <v>11075</v>
      </c>
    </row>
    <row r="29" spans="2:8" ht="48.75" customHeight="1" x14ac:dyDescent="0.25">
      <c r="B29" s="85" t="s">
        <v>28</v>
      </c>
      <c r="C29" s="32" t="s">
        <v>134</v>
      </c>
      <c r="D29" s="85" t="s">
        <v>21</v>
      </c>
      <c r="E29" s="83" t="s">
        <v>130</v>
      </c>
      <c r="F29" s="53">
        <f>G29</f>
        <v>1100</v>
      </c>
      <c r="G29" s="19">
        <v>1100</v>
      </c>
      <c r="H29" s="10"/>
    </row>
    <row r="30" spans="2:8" ht="48.75" customHeight="1" x14ac:dyDescent="0.25">
      <c r="B30" s="86"/>
      <c r="C30" s="32" t="s">
        <v>133</v>
      </c>
      <c r="D30" s="86"/>
      <c r="E30" s="84"/>
      <c r="F30" s="53">
        <f>G30+H30</f>
        <v>7510</v>
      </c>
      <c r="G30" s="19"/>
      <c r="H30" s="19">
        <v>7510</v>
      </c>
    </row>
    <row r="31" spans="2:8" ht="47.25" customHeight="1" x14ac:dyDescent="0.25">
      <c r="B31" s="32" t="s">
        <v>28</v>
      </c>
      <c r="C31" s="32" t="s">
        <v>30</v>
      </c>
      <c r="D31" s="32" t="s">
        <v>21</v>
      </c>
      <c r="E31" s="68" t="s">
        <v>126</v>
      </c>
      <c r="F31" s="19">
        <f>G31+H31</f>
        <v>4244</v>
      </c>
      <c r="G31" s="19">
        <f>854+3500-108-2</f>
        <v>4244</v>
      </c>
      <c r="H31" s="19"/>
    </row>
    <row r="32" spans="2:8" ht="24" customHeight="1" x14ac:dyDescent="0.25">
      <c r="B32" s="20" t="s">
        <v>38</v>
      </c>
      <c r="C32" s="20"/>
      <c r="D32" s="20"/>
      <c r="E32" s="62" t="s">
        <v>39</v>
      </c>
      <c r="F32" s="10">
        <f>F33+F36</f>
        <v>2100</v>
      </c>
      <c r="G32" s="10">
        <f>G33+G36</f>
        <v>2100</v>
      </c>
      <c r="H32" s="10"/>
    </row>
    <row r="33" spans="1:8" ht="23.25" customHeight="1" x14ac:dyDescent="0.25">
      <c r="B33" s="20" t="s">
        <v>40</v>
      </c>
      <c r="C33" s="20"/>
      <c r="D33" s="20"/>
      <c r="E33" s="62" t="s">
        <v>41</v>
      </c>
      <c r="F33" s="10">
        <f>F34+F35</f>
        <v>2050</v>
      </c>
      <c r="G33" s="10">
        <f t="shared" ref="G33" si="3">G34+G35</f>
        <v>2050</v>
      </c>
      <c r="H33" s="10"/>
    </row>
    <row r="34" spans="1:8" ht="30" customHeight="1" x14ac:dyDescent="0.25">
      <c r="B34" s="32" t="s">
        <v>40</v>
      </c>
      <c r="C34" s="32" t="s">
        <v>42</v>
      </c>
      <c r="D34" s="32" t="s">
        <v>21</v>
      </c>
      <c r="E34" s="33" t="s">
        <v>43</v>
      </c>
      <c r="F34" s="19">
        <f>G34+H34</f>
        <v>2000</v>
      </c>
      <c r="G34" s="19">
        <v>2000</v>
      </c>
      <c r="H34" s="19"/>
    </row>
    <row r="35" spans="1:8" ht="29.25" customHeight="1" x14ac:dyDescent="0.25">
      <c r="B35" s="32" t="s">
        <v>40</v>
      </c>
      <c r="C35" s="32" t="s">
        <v>42</v>
      </c>
      <c r="D35" s="32" t="s">
        <v>21</v>
      </c>
      <c r="E35" s="33" t="s">
        <v>44</v>
      </c>
      <c r="F35" s="19">
        <f>G35+H35</f>
        <v>50</v>
      </c>
      <c r="G35" s="19">
        <v>50</v>
      </c>
      <c r="H35" s="19"/>
    </row>
    <row r="36" spans="1:8" ht="27.75" customHeight="1" x14ac:dyDescent="0.25">
      <c r="B36" s="20" t="s">
        <v>45</v>
      </c>
      <c r="C36" s="32"/>
      <c r="D36" s="32"/>
      <c r="E36" s="62" t="s">
        <v>46</v>
      </c>
      <c r="F36" s="10">
        <f>F37</f>
        <v>50</v>
      </c>
      <c r="G36" s="10">
        <f>G37</f>
        <v>50</v>
      </c>
      <c r="H36" s="19"/>
    </row>
    <row r="37" spans="1:8" ht="29.25" customHeight="1" x14ac:dyDescent="0.25">
      <c r="B37" s="32" t="s">
        <v>45</v>
      </c>
      <c r="C37" s="32" t="s">
        <v>47</v>
      </c>
      <c r="D37" s="32" t="s">
        <v>21</v>
      </c>
      <c r="E37" s="33" t="s">
        <v>44</v>
      </c>
      <c r="F37" s="19">
        <f>G37+H37</f>
        <v>50</v>
      </c>
      <c r="G37" s="19">
        <v>50</v>
      </c>
      <c r="H37" s="19"/>
    </row>
    <row r="38" spans="1:8" ht="19.5" hidden="1" customHeight="1" x14ac:dyDescent="0.25">
      <c r="B38" s="20" t="s">
        <v>48</v>
      </c>
      <c r="C38" s="32"/>
      <c r="D38" s="32"/>
      <c r="E38" s="62" t="s">
        <v>49</v>
      </c>
      <c r="F38" s="10">
        <f>F39</f>
        <v>0</v>
      </c>
      <c r="G38" s="10">
        <f>G39</f>
        <v>0</v>
      </c>
      <c r="H38" s="10"/>
    </row>
    <row r="39" spans="1:8" ht="19.5" hidden="1" customHeight="1" x14ac:dyDescent="0.25">
      <c r="B39" s="20" t="s">
        <v>50</v>
      </c>
      <c r="C39" s="20"/>
      <c r="D39" s="20"/>
      <c r="E39" s="62" t="s">
        <v>51</v>
      </c>
      <c r="F39" s="10">
        <f>G39+H39</f>
        <v>0</v>
      </c>
      <c r="G39" s="10">
        <f>G40+G41</f>
        <v>0</v>
      </c>
      <c r="H39" s="10"/>
    </row>
    <row r="40" spans="1:8" ht="34.5" hidden="1" customHeight="1" x14ac:dyDescent="0.25">
      <c r="B40" s="32" t="s">
        <v>50</v>
      </c>
      <c r="C40" s="32" t="s">
        <v>52</v>
      </c>
      <c r="D40" s="32" t="s">
        <v>21</v>
      </c>
      <c r="E40" s="33" t="s">
        <v>53</v>
      </c>
      <c r="F40" s="19">
        <f>G40+H40</f>
        <v>0</v>
      </c>
      <c r="G40" s="19"/>
      <c r="H40" s="19"/>
    </row>
    <row r="41" spans="1:8" ht="34.5" hidden="1" customHeight="1" x14ac:dyDescent="0.25">
      <c r="B41" s="32" t="s">
        <v>50</v>
      </c>
      <c r="C41" s="32" t="s">
        <v>52</v>
      </c>
      <c r="D41" s="32" t="s">
        <v>21</v>
      </c>
      <c r="E41" s="33" t="s">
        <v>54</v>
      </c>
      <c r="F41" s="19">
        <f>G41+H41</f>
        <v>0</v>
      </c>
      <c r="G41" s="19"/>
      <c r="H41" s="19"/>
    </row>
    <row r="42" spans="1:8" ht="21" hidden="1" customHeight="1" x14ac:dyDescent="0.25">
      <c r="B42" s="22" t="s">
        <v>55</v>
      </c>
      <c r="C42" s="22"/>
      <c r="D42" s="22"/>
      <c r="E42" s="14" t="s">
        <v>56</v>
      </c>
      <c r="F42" s="10">
        <f>F43</f>
        <v>0</v>
      </c>
      <c r="G42" s="10">
        <f>G43</f>
        <v>0</v>
      </c>
      <c r="H42" s="10">
        <f>H43</f>
        <v>0</v>
      </c>
    </row>
    <row r="43" spans="1:8" ht="17.25" hidden="1" customHeight="1" x14ac:dyDescent="0.25">
      <c r="B43" s="13" t="s">
        <v>57</v>
      </c>
      <c r="C43" s="23"/>
      <c r="D43" s="13"/>
      <c r="E43" s="24" t="s">
        <v>58</v>
      </c>
      <c r="F43" s="10">
        <f>F44+F45</f>
        <v>0</v>
      </c>
      <c r="G43" s="10">
        <f>G44+G45</f>
        <v>0</v>
      </c>
      <c r="H43" s="10">
        <f>H44+H45</f>
        <v>0</v>
      </c>
    </row>
    <row r="44" spans="1:8" ht="24.75" hidden="1" customHeight="1" x14ac:dyDescent="0.25">
      <c r="B44" s="63" t="s">
        <v>57</v>
      </c>
      <c r="C44" s="25">
        <v>1410844100</v>
      </c>
      <c r="D44" s="63" t="s">
        <v>21</v>
      </c>
      <c r="E44" s="26" t="s">
        <v>59</v>
      </c>
      <c r="F44" s="19">
        <f>G44+H44</f>
        <v>0</v>
      </c>
      <c r="G44" s="19"/>
      <c r="H44" s="19"/>
    </row>
    <row r="45" spans="1:8" ht="24.75" hidden="1" customHeight="1" x14ac:dyDescent="0.25">
      <c r="A45" s="1"/>
      <c r="B45" s="63" t="s">
        <v>57</v>
      </c>
      <c r="C45" s="25">
        <v>1410870550</v>
      </c>
      <c r="D45" s="63" t="s">
        <v>21</v>
      </c>
      <c r="E45" s="26" t="s">
        <v>60</v>
      </c>
      <c r="F45" s="19">
        <f>G45+H45</f>
        <v>0</v>
      </c>
      <c r="G45" s="19"/>
      <c r="H45" s="19"/>
    </row>
    <row r="46" spans="1:8" s="12" customFormat="1" ht="22.5" customHeight="1" x14ac:dyDescent="0.25">
      <c r="B46" s="92" t="s">
        <v>61</v>
      </c>
      <c r="C46" s="92"/>
      <c r="D46" s="92"/>
      <c r="E46" s="92"/>
      <c r="F46" s="10">
        <f>F47+F50+F59+F65+F79+F83</f>
        <v>830933</v>
      </c>
      <c r="G46" s="10">
        <f>G47+G50+G59+G65+G79+G83</f>
        <v>133213</v>
      </c>
      <c r="H46" s="10">
        <f>H47+H50+H59+H65+H79+H83</f>
        <v>697720</v>
      </c>
    </row>
    <row r="47" spans="1:8" s="12" customFormat="1" ht="47.25" customHeight="1" x14ac:dyDescent="0.25">
      <c r="B47" s="20" t="s">
        <v>62</v>
      </c>
      <c r="C47" s="62"/>
      <c r="D47" s="62"/>
      <c r="E47" s="60" t="s">
        <v>63</v>
      </c>
      <c r="F47" s="10">
        <f>F48</f>
        <v>8000</v>
      </c>
      <c r="G47" s="10">
        <f>G48</f>
        <v>8000</v>
      </c>
      <c r="H47" s="10"/>
    </row>
    <row r="48" spans="1:8" s="12" customFormat="1" ht="41.25" customHeight="1" x14ac:dyDescent="0.25">
      <c r="B48" s="20" t="s">
        <v>64</v>
      </c>
      <c r="C48" s="62"/>
      <c r="D48" s="62"/>
      <c r="E48" s="60" t="s">
        <v>65</v>
      </c>
      <c r="F48" s="10">
        <f>F49</f>
        <v>8000</v>
      </c>
      <c r="G48" s="10">
        <f>G49</f>
        <v>8000</v>
      </c>
      <c r="H48" s="10"/>
    </row>
    <row r="49" spans="1:8" s="12" customFormat="1" ht="42" customHeight="1" x14ac:dyDescent="0.25">
      <c r="B49" s="32" t="s">
        <v>64</v>
      </c>
      <c r="C49" s="32" t="s">
        <v>66</v>
      </c>
      <c r="D49" s="63" t="s">
        <v>25</v>
      </c>
      <c r="E49" s="33" t="s">
        <v>67</v>
      </c>
      <c r="F49" s="19">
        <f>G49+H49</f>
        <v>8000</v>
      </c>
      <c r="G49" s="19">
        <v>8000</v>
      </c>
      <c r="H49" s="10"/>
    </row>
    <row r="50" spans="1:8" ht="19.5" customHeight="1" x14ac:dyDescent="0.25">
      <c r="B50" s="18" t="s">
        <v>17</v>
      </c>
      <c r="C50" s="62"/>
      <c r="D50" s="62"/>
      <c r="E50" s="62" t="s">
        <v>18</v>
      </c>
      <c r="F50" s="10">
        <f>F51+F56</f>
        <v>591474</v>
      </c>
      <c r="G50" s="10">
        <f>G51+G56</f>
        <v>31880</v>
      </c>
      <c r="H50" s="10">
        <f>H51+H56</f>
        <v>559594</v>
      </c>
    </row>
    <row r="51" spans="1:8" s="6" customFormat="1" ht="21" customHeight="1" x14ac:dyDescent="0.25">
      <c r="A51" s="16"/>
      <c r="B51" s="18" t="s">
        <v>19</v>
      </c>
      <c r="C51" s="27"/>
      <c r="D51" s="27"/>
      <c r="E51" s="17" t="s">
        <v>20</v>
      </c>
      <c r="F51" s="28">
        <f>F52+F53+F54+F55</f>
        <v>589046</v>
      </c>
      <c r="G51" s="28">
        <f t="shared" ref="G51:H51" si="4">G52+G53+G54+G55</f>
        <v>29452</v>
      </c>
      <c r="H51" s="28">
        <f t="shared" si="4"/>
        <v>559594</v>
      </c>
    </row>
    <row r="52" spans="1:8" ht="45" customHeight="1" x14ac:dyDescent="0.25">
      <c r="A52" s="16"/>
      <c r="B52" s="88" t="s">
        <v>19</v>
      </c>
      <c r="C52" s="32" t="s">
        <v>117</v>
      </c>
      <c r="D52" s="88" t="s">
        <v>25</v>
      </c>
      <c r="E52" s="90" t="s">
        <v>131</v>
      </c>
      <c r="F52" s="19">
        <f>G52+H52</f>
        <v>26316</v>
      </c>
      <c r="G52" s="19">
        <v>26316</v>
      </c>
      <c r="H52" s="52"/>
    </row>
    <row r="53" spans="1:8" ht="45" customHeight="1" x14ac:dyDescent="0.25">
      <c r="A53" s="16"/>
      <c r="B53" s="89"/>
      <c r="C53" s="32" t="s">
        <v>113</v>
      </c>
      <c r="D53" s="89"/>
      <c r="E53" s="91"/>
      <c r="F53" s="19">
        <f>G53+H53</f>
        <v>500000</v>
      </c>
      <c r="G53" s="19"/>
      <c r="H53" s="19">
        <v>500000</v>
      </c>
    </row>
    <row r="54" spans="1:8" ht="25.5" customHeight="1" x14ac:dyDescent="0.25">
      <c r="A54" s="16"/>
      <c r="B54" s="88" t="s">
        <v>19</v>
      </c>
      <c r="C54" s="32" t="s">
        <v>117</v>
      </c>
      <c r="D54" s="88" t="s">
        <v>25</v>
      </c>
      <c r="E54" s="90" t="s">
        <v>120</v>
      </c>
      <c r="F54" s="19">
        <f>G54+H54</f>
        <v>3136</v>
      </c>
      <c r="G54" s="19">
        <v>3136</v>
      </c>
      <c r="H54" s="52"/>
    </row>
    <row r="55" spans="1:8" ht="25.5" customHeight="1" x14ac:dyDescent="0.25">
      <c r="A55" s="16"/>
      <c r="B55" s="89"/>
      <c r="C55" s="32" t="s">
        <v>113</v>
      </c>
      <c r="D55" s="89"/>
      <c r="E55" s="91"/>
      <c r="F55" s="19">
        <f>G55+H55</f>
        <v>59594</v>
      </c>
      <c r="G55" s="19"/>
      <c r="H55" s="19">
        <v>59594</v>
      </c>
    </row>
    <row r="56" spans="1:8" ht="21" customHeight="1" x14ac:dyDescent="0.25">
      <c r="B56" s="18" t="s">
        <v>22</v>
      </c>
      <c r="C56" s="62"/>
      <c r="D56" s="62"/>
      <c r="E56" s="62" t="s">
        <v>23</v>
      </c>
      <c r="F56" s="10">
        <f>F57+F58</f>
        <v>2428</v>
      </c>
      <c r="G56" s="10">
        <f>G57+G58</f>
        <v>2428</v>
      </c>
      <c r="H56" s="15"/>
    </row>
    <row r="57" spans="1:8" ht="27.75" customHeight="1" x14ac:dyDescent="0.25">
      <c r="B57" s="63" t="s">
        <v>22</v>
      </c>
      <c r="C57" s="63" t="s">
        <v>121</v>
      </c>
      <c r="D57" s="63" t="s">
        <v>25</v>
      </c>
      <c r="E57" s="33" t="s">
        <v>95</v>
      </c>
      <c r="F57" s="19">
        <f>G57+H57</f>
        <v>428</v>
      </c>
      <c r="G57" s="19">
        <v>428</v>
      </c>
      <c r="H57" s="15"/>
    </row>
    <row r="58" spans="1:8" ht="27.75" customHeight="1" x14ac:dyDescent="0.25">
      <c r="B58" s="63" t="s">
        <v>22</v>
      </c>
      <c r="C58" s="63" t="s">
        <v>121</v>
      </c>
      <c r="D58" s="63" t="s">
        <v>25</v>
      </c>
      <c r="E58" s="33" t="s">
        <v>68</v>
      </c>
      <c r="F58" s="19">
        <f>G58+H58</f>
        <v>2000</v>
      </c>
      <c r="G58" s="19">
        <v>2000</v>
      </c>
      <c r="H58" s="15"/>
    </row>
    <row r="59" spans="1:8" ht="22.5" customHeight="1" x14ac:dyDescent="0.25">
      <c r="B59" s="20" t="s">
        <v>26</v>
      </c>
      <c r="C59" s="20"/>
      <c r="D59" s="20"/>
      <c r="E59" s="29" t="s">
        <v>27</v>
      </c>
      <c r="F59" s="10">
        <f>F60</f>
        <v>103160</v>
      </c>
      <c r="G59" s="10">
        <f>G60</f>
        <v>17218</v>
      </c>
      <c r="H59" s="10">
        <f>H60</f>
        <v>85942</v>
      </c>
    </row>
    <row r="60" spans="1:8" ht="26.25" customHeight="1" x14ac:dyDescent="0.25">
      <c r="B60" s="20" t="s">
        <v>35</v>
      </c>
      <c r="C60" s="20"/>
      <c r="D60" s="20"/>
      <c r="E60" s="62" t="s">
        <v>36</v>
      </c>
      <c r="F60" s="10">
        <f>F61+F62+F63+F64</f>
        <v>103160</v>
      </c>
      <c r="G60" s="10">
        <f t="shared" ref="G60" si="5">G61+G62+G63+G64</f>
        <v>17218</v>
      </c>
      <c r="H60" s="10">
        <f>H61+H62+H63+H64</f>
        <v>85942</v>
      </c>
    </row>
    <row r="61" spans="1:8" ht="39" customHeight="1" x14ac:dyDescent="0.25">
      <c r="B61" s="63" t="s">
        <v>35</v>
      </c>
      <c r="C61" s="63" t="s">
        <v>69</v>
      </c>
      <c r="D61" s="63" t="s">
        <v>25</v>
      </c>
      <c r="E61" s="33" t="s">
        <v>37</v>
      </c>
      <c r="F61" s="19">
        <f>G61+H61</f>
        <v>5500</v>
      </c>
      <c r="G61" s="19">
        <f>4500+1000</f>
        <v>5500</v>
      </c>
      <c r="H61" s="30"/>
    </row>
    <row r="62" spans="1:8" ht="35.25" customHeight="1" x14ac:dyDescent="0.25">
      <c r="B62" s="63" t="s">
        <v>35</v>
      </c>
      <c r="C62" s="63" t="s">
        <v>69</v>
      </c>
      <c r="D62" s="63" t="s">
        <v>25</v>
      </c>
      <c r="E62" s="33" t="s">
        <v>96</v>
      </c>
      <c r="F62" s="19">
        <f>G62+H62</f>
        <v>1607</v>
      </c>
      <c r="G62" s="19">
        <v>1607</v>
      </c>
      <c r="H62" s="30"/>
    </row>
    <row r="63" spans="1:8" ht="24.75" customHeight="1" x14ac:dyDescent="0.25">
      <c r="B63" s="88" t="s">
        <v>35</v>
      </c>
      <c r="C63" s="63" t="s">
        <v>110</v>
      </c>
      <c r="D63" s="88" t="s">
        <v>25</v>
      </c>
      <c r="E63" s="83" t="s">
        <v>112</v>
      </c>
      <c r="F63" s="19">
        <f t="shared" ref="F63:F64" si="6">G63+H63</f>
        <v>10111</v>
      </c>
      <c r="G63" s="19">
        <v>10111</v>
      </c>
      <c r="H63" s="30"/>
    </row>
    <row r="64" spans="1:8" ht="24.75" customHeight="1" x14ac:dyDescent="0.25">
      <c r="B64" s="89"/>
      <c r="C64" s="63" t="s">
        <v>111</v>
      </c>
      <c r="D64" s="89"/>
      <c r="E64" s="84"/>
      <c r="F64" s="19">
        <f t="shared" si="6"/>
        <v>85942</v>
      </c>
      <c r="G64" s="19"/>
      <c r="H64" s="19">
        <v>85942</v>
      </c>
    </row>
    <row r="65" spans="1:8" ht="19.5" customHeight="1" x14ac:dyDescent="0.25">
      <c r="B65" s="20" t="s">
        <v>38</v>
      </c>
      <c r="C65" s="20"/>
      <c r="D65" s="20"/>
      <c r="E65" s="62" t="s">
        <v>39</v>
      </c>
      <c r="F65" s="10">
        <f>F66+F68</f>
        <v>117807</v>
      </c>
      <c r="G65" s="10">
        <f t="shared" ref="G65:H65" si="7">G66+G68</f>
        <v>65980</v>
      </c>
      <c r="H65" s="10">
        <f t="shared" si="7"/>
        <v>51827</v>
      </c>
    </row>
    <row r="66" spans="1:8" ht="23.25" customHeight="1" x14ac:dyDescent="0.25">
      <c r="B66" s="20" t="s">
        <v>40</v>
      </c>
      <c r="C66" s="20"/>
      <c r="D66" s="20"/>
      <c r="E66" s="31" t="s">
        <v>41</v>
      </c>
      <c r="F66" s="10">
        <f>F67</f>
        <v>38000</v>
      </c>
      <c r="G66" s="10">
        <f t="shared" ref="G66" si="8">G67</f>
        <v>38000</v>
      </c>
      <c r="H66" s="10"/>
    </row>
    <row r="67" spans="1:8" ht="63.75" customHeight="1" x14ac:dyDescent="0.25">
      <c r="B67" s="32" t="s">
        <v>40</v>
      </c>
      <c r="C67" s="32" t="s">
        <v>70</v>
      </c>
      <c r="D67" s="32" t="s">
        <v>25</v>
      </c>
      <c r="E67" s="26" t="s">
        <v>119</v>
      </c>
      <c r="F67" s="19">
        <f>G67</f>
        <v>38000</v>
      </c>
      <c r="G67" s="19">
        <v>38000</v>
      </c>
      <c r="H67" s="10"/>
    </row>
    <row r="68" spans="1:8" ht="23.25" customHeight="1" x14ac:dyDescent="0.25">
      <c r="B68" s="20" t="s">
        <v>45</v>
      </c>
      <c r="C68" s="20"/>
      <c r="D68" s="20"/>
      <c r="E68" s="31" t="s">
        <v>46</v>
      </c>
      <c r="F68" s="10">
        <f>F69+F70+F71+F72+F73+F74+F75</f>
        <v>79807</v>
      </c>
      <c r="G68" s="10">
        <f t="shared" ref="G68:H68" si="9">G69+G70+G71+G72+G73+G74+G75</f>
        <v>27980</v>
      </c>
      <c r="H68" s="10">
        <f t="shared" si="9"/>
        <v>51827</v>
      </c>
    </row>
    <row r="69" spans="1:8" ht="23.25" customHeight="1" x14ac:dyDescent="0.25">
      <c r="B69" s="85" t="s">
        <v>45</v>
      </c>
      <c r="C69" s="32" t="s">
        <v>71</v>
      </c>
      <c r="D69" s="85" t="s">
        <v>25</v>
      </c>
      <c r="E69" s="83" t="s">
        <v>100</v>
      </c>
      <c r="F69" s="19">
        <f>G69</f>
        <v>165</v>
      </c>
      <c r="G69" s="19">
        <v>165</v>
      </c>
      <c r="H69" s="10"/>
    </row>
    <row r="70" spans="1:8" ht="24.75" customHeight="1" x14ac:dyDescent="0.25">
      <c r="B70" s="96"/>
      <c r="C70" s="32" t="s">
        <v>118</v>
      </c>
      <c r="D70" s="96"/>
      <c r="E70" s="87"/>
      <c r="F70" s="19">
        <f>G70+H70</f>
        <v>5758</v>
      </c>
      <c r="G70" s="19">
        <v>5758</v>
      </c>
      <c r="H70" s="52"/>
    </row>
    <row r="71" spans="1:8" ht="24.75" customHeight="1" x14ac:dyDescent="0.25">
      <c r="B71" s="86"/>
      <c r="C71" s="32" t="s">
        <v>114</v>
      </c>
      <c r="D71" s="86"/>
      <c r="E71" s="84"/>
      <c r="F71" s="19">
        <f>G71+H71</f>
        <v>51827</v>
      </c>
      <c r="G71" s="19"/>
      <c r="H71" s="19">
        <v>51827</v>
      </c>
    </row>
    <row r="72" spans="1:8" ht="49.5" customHeight="1" x14ac:dyDescent="0.25">
      <c r="B72" s="32" t="s">
        <v>45</v>
      </c>
      <c r="C72" s="32" t="s">
        <v>71</v>
      </c>
      <c r="D72" s="32" t="s">
        <v>25</v>
      </c>
      <c r="E72" s="26" t="s">
        <v>99</v>
      </c>
      <c r="F72" s="19">
        <f t="shared" ref="F72:F75" si="10">G72+H72</f>
        <v>15600</v>
      </c>
      <c r="G72" s="19">
        <v>15600</v>
      </c>
      <c r="H72" s="10"/>
    </row>
    <row r="73" spans="1:8" ht="44.25" customHeight="1" x14ac:dyDescent="0.25">
      <c r="B73" s="32" t="s">
        <v>45</v>
      </c>
      <c r="C73" s="32" t="s">
        <v>71</v>
      </c>
      <c r="D73" s="32" t="s">
        <v>25</v>
      </c>
      <c r="E73" s="26" t="s">
        <v>97</v>
      </c>
      <c r="F73" s="19">
        <f t="shared" si="10"/>
        <v>4837</v>
      </c>
      <c r="G73" s="19">
        <v>4837</v>
      </c>
      <c r="H73" s="10"/>
    </row>
    <row r="74" spans="1:8" s="12" customFormat="1" ht="33.75" customHeight="1" x14ac:dyDescent="0.25">
      <c r="B74" s="61" t="s">
        <v>45</v>
      </c>
      <c r="C74" s="61" t="s">
        <v>71</v>
      </c>
      <c r="D74" s="61" t="s">
        <v>25</v>
      </c>
      <c r="E74" s="67" t="s">
        <v>125</v>
      </c>
      <c r="F74" s="53">
        <f t="shared" si="10"/>
        <v>950</v>
      </c>
      <c r="G74" s="53">
        <v>950</v>
      </c>
      <c r="H74" s="53"/>
    </row>
    <row r="75" spans="1:8" s="58" customFormat="1" ht="61.5" customHeight="1" x14ac:dyDescent="0.25">
      <c r="A75" s="46"/>
      <c r="B75" s="32" t="s">
        <v>45</v>
      </c>
      <c r="C75" s="32" t="s">
        <v>71</v>
      </c>
      <c r="D75" s="32" t="s">
        <v>25</v>
      </c>
      <c r="E75" s="26" t="s">
        <v>98</v>
      </c>
      <c r="F75" s="19">
        <f t="shared" si="10"/>
        <v>670</v>
      </c>
      <c r="G75" s="19">
        <v>670</v>
      </c>
      <c r="H75" s="19"/>
    </row>
    <row r="76" spans="1:8" ht="19.5" hidden="1" customHeight="1" x14ac:dyDescent="0.25">
      <c r="B76" s="54" t="s">
        <v>48</v>
      </c>
      <c r="C76" s="55"/>
      <c r="D76" s="55"/>
      <c r="E76" s="56" t="s">
        <v>49</v>
      </c>
      <c r="F76" s="57" t="e">
        <f>F77+#REF!</f>
        <v>#REF!</v>
      </c>
      <c r="G76" s="57" t="e">
        <f>G77+#REF!</f>
        <v>#REF!</v>
      </c>
      <c r="H76" s="57" t="e">
        <f>H77+#REF!</f>
        <v>#REF!</v>
      </c>
    </row>
    <row r="77" spans="1:8" s="35" customFormat="1" ht="19.5" hidden="1" customHeight="1" x14ac:dyDescent="0.25">
      <c r="B77" s="22" t="s">
        <v>50</v>
      </c>
      <c r="C77" s="34"/>
      <c r="D77" s="34"/>
      <c r="E77" s="31" t="s">
        <v>51</v>
      </c>
      <c r="F77" s="10" t="e">
        <f>F78+#REF!+#REF!+#REF!+#REF!+#REF!+#REF!</f>
        <v>#REF!</v>
      </c>
      <c r="G77" s="10" t="e">
        <f>G78+#REF!+#REF!+#REF!+#REF!+#REF!+#REF!</f>
        <v>#REF!</v>
      </c>
      <c r="H77" s="10" t="e">
        <f>H78+#REF!+#REF!+#REF!+#REF!+#REF!+#REF!</f>
        <v>#REF!</v>
      </c>
    </row>
    <row r="78" spans="1:8" s="35" customFormat="1" ht="16.5" hidden="1" customHeight="1" x14ac:dyDescent="0.25">
      <c r="B78" s="32" t="s">
        <v>50</v>
      </c>
      <c r="C78" s="32" t="s">
        <v>72</v>
      </c>
      <c r="D78" s="36" t="s">
        <v>25</v>
      </c>
      <c r="E78" s="33" t="s">
        <v>73</v>
      </c>
      <c r="F78" s="19">
        <f t="shared" ref="F78:F79" si="11">G78+H78</f>
        <v>0</v>
      </c>
      <c r="G78" s="19"/>
      <c r="H78" s="30"/>
    </row>
    <row r="79" spans="1:8" s="38" customFormat="1" ht="27.75" customHeight="1" x14ac:dyDescent="0.25">
      <c r="B79" s="13" t="s">
        <v>74</v>
      </c>
      <c r="C79" s="23"/>
      <c r="D79" s="13"/>
      <c r="E79" s="37" t="s">
        <v>75</v>
      </c>
      <c r="F79" s="10">
        <f t="shared" si="11"/>
        <v>392</v>
      </c>
      <c r="G79" s="10">
        <f>G80</f>
        <v>35</v>
      </c>
      <c r="H79" s="10">
        <f>H80</f>
        <v>357</v>
      </c>
    </row>
    <row r="80" spans="1:8" s="38" customFormat="1" ht="26.25" customHeight="1" x14ac:dyDescent="0.25">
      <c r="B80" s="13" t="s">
        <v>76</v>
      </c>
      <c r="C80" s="23"/>
      <c r="D80" s="13"/>
      <c r="E80" s="60" t="s">
        <v>77</v>
      </c>
      <c r="F80" s="15">
        <f>F82+F81</f>
        <v>392</v>
      </c>
      <c r="G80" s="10">
        <f>G82+G81</f>
        <v>35</v>
      </c>
      <c r="H80" s="10">
        <f>H82+H81</f>
        <v>357</v>
      </c>
    </row>
    <row r="81" spans="2:8" s="38" customFormat="1" ht="34.5" customHeight="1" x14ac:dyDescent="0.25">
      <c r="B81" s="79" t="s">
        <v>76</v>
      </c>
      <c r="C81" s="69" t="s">
        <v>78</v>
      </c>
      <c r="D81" s="79" t="s">
        <v>25</v>
      </c>
      <c r="E81" s="80" t="s">
        <v>79</v>
      </c>
      <c r="F81" s="19">
        <f>G81+H81</f>
        <v>35</v>
      </c>
      <c r="G81" s="19">
        <v>35</v>
      </c>
      <c r="H81" s="10"/>
    </row>
    <row r="82" spans="2:8" ht="27.75" customHeight="1" x14ac:dyDescent="0.25">
      <c r="B82" s="79"/>
      <c r="C82" s="69" t="s">
        <v>80</v>
      </c>
      <c r="D82" s="79"/>
      <c r="E82" s="80"/>
      <c r="F82" s="19">
        <f>H82</f>
        <v>357</v>
      </c>
      <c r="G82" s="19"/>
      <c r="H82" s="19">
        <v>357</v>
      </c>
    </row>
    <row r="83" spans="2:8" s="38" customFormat="1" ht="25.5" customHeight="1" x14ac:dyDescent="0.25">
      <c r="B83" s="13" t="s">
        <v>81</v>
      </c>
      <c r="C83" s="23"/>
      <c r="D83" s="13"/>
      <c r="E83" s="37" t="s">
        <v>82</v>
      </c>
      <c r="F83" s="10">
        <f>F84</f>
        <v>10100</v>
      </c>
      <c r="G83" s="10">
        <f>G84</f>
        <v>10100</v>
      </c>
      <c r="H83" s="10"/>
    </row>
    <row r="84" spans="2:8" s="38" customFormat="1" ht="24.75" customHeight="1" x14ac:dyDescent="0.25">
      <c r="B84" s="13" t="s">
        <v>83</v>
      </c>
      <c r="C84" s="23"/>
      <c r="D84" s="13"/>
      <c r="E84" s="60" t="s">
        <v>84</v>
      </c>
      <c r="F84" s="10">
        <f>F85+F86+F87+F88</f>
        <v>10100</v>
      </c>
      <c r="G84" s="10">
        <f t="shared" ref="G84" si="12">G85+G86+G87+G88</f>
        <v>10100</v>
      </c>
      <c r="H84" s="10"/>
    </row>
    <row r="85" spans="2:8" s="35" customFormat="1" ht="43.5" customHeight="1" x14ac:dyDescent="0.25">
      <c r="B85" s="65" t="s">
        <v>83</v>
      </c>
      <c r="C85" s="32" t="s">
        <v>86</v>
      </c>
      <c r="D85" s="65" t="s">
        <v>25</v>
      </c>
      <c r="E85" s="45" t="s">
        <v>85</v>
      </c>
      <c r="F85" s="19">
        <f t="shared" ref="F85:F92" si="13">G85+H85</f>
        <v>5000</v>
      </c>
      <c r="G85" s="19">
        <v>5000</v>
      </c>
      <c r="H85" s="19"/>
    </row>
    <row r="86" spans="2:8" s="35" customFormat="1" ht="30.75" customHeight="1" x14ac:dyDescent="0.25">
      <c r="B86" s="65" t="s">
        <v>83</v>
      </c>
      <c r="C86" s="32" t="s">
        <v>86</v>
      </c>
      <c r="D86" s="65" t="s">
        <v>25</v>
      </c>
      <c r="E86" s="45" t="s">
        <v>103</v>
      </c>
      <c r="F86" s="19">
        <f t="shared" si="13"/>
        <v>2500</v>
      </c>
      <c r="G86" s="19">
        <v>2500</v>
      </c>
      <c r="H86" s="19"/>
    </row>
    <row r="87" spans="2:8" s="35" customFormat="1" ht="48.75" customHeight="1" x14ac:dyDescent="0.25">
      <c r="B87" s="32" t="s">
        <v>83</v>
      </c>
      <c r="C87" s="32" t="s">
        <v>86</v>
      </c>
      <c r="D87" s="36" t="s">
        <v>25</v>
      </c>
      <c r="E87" s="33" t="s">
        <v>102</v>
      </c>
      <c r="F87" s="19">
        <f t="shared" si="13"/>
        <v>2500</v>
      </c>
      <c r="G87" s="19">
        <v>2500</v>
      </c>
      <c r="H87" s="19"/>
    </row>
    <row r="88" spans="2:8" s="35" customFormat="1" ht="31.5" customHeight="1" x14ac:dyDescent="0.25">
      <c r="B88" s="61" t="s">
        <v>83</v>
      </c>
      <c r="C88" s="32" t="s">
        <v>86</v>
      </c>
      <c r="D88" s="39" t="s">
        <v>25</v>
      </c>
      <c r="E88" s="64" t="s">
        <v>105</v>
      </c>
      <c r="F88" s="19">
        <f t="shared" si="13"/>
        <v>100</v>
      </c>
      <c r="G88" s="19">
        <v>100</v>
      </c>
      <c r="H88" s="19"/>
    </row>
    <row r="89" spans="2:8" ht="41.25" customHeight="1" x14ac:dyDescent="0.25">
      <c r="B89" s="72" t="s">
        <v>87</v>
      </c>
      <c r="C89" s="72"/>
      <c r="D89" s="72"/>
      <c r="E89" s="72"/>
      <c r="F89" s="10">
        <f t="shared" si="13"/>
        <v>1470</v>
      </c>
      <c r="G89" s="10">
        <f>SUM(G91:G92)</f>
        <v>1470</v>
      </c>
      <c r="H89" s="10"/>
    </row>
    <row r="90" spans="2:8" ht="19.5" customHeight="1" x14ac:dyDescent="0.25">
      <c r="B90" s="18" t="s">
        <v>88</v>
      </c>
      <c r="C90" s="59"/>
      <c r="D90" s="59"/>
      <c r="E90" s="29" t="s">
        <v>89</v>
      </c>
      <c r="F90" s="10">
        <f>G90+H90</f>
        <v>1470</v>
      </c>
      <c r="G90" s="10">
        <f>G91+G92</f>
        <v>1470</v>
      </c>
      <c r="H90" s="10"/>
    </row>
    <row r="91" spans="2:8" ht="42.75" customHeight="1" x14ac:dyDescent="0.25">
      <c r="B91" s="63" t="s">
        <v>88</v>
      </c>
      <c r="C91" s="32" t="s">
        <v>90</v>
      </c>
      <c r="D91" s="63">
        <v>200</v>
      </c>
      <c r="E91" s="33" t="s">
        <v>91</v>
      </c>
      <c r="F91" s="19">
        <f t="shared" si="13"/>
        <v>950</v>
      </c>
      <c r="G91" s="19">
        <v>950</v>
      </c>
      <c r="H91" s="19"/>
    </row>
    <row r="92" spans="2:8" ht="53.25" customHeight="1" x14ac:dyDescent="0.25">
      <c r="B92" s="63" t="s">
        <v>88</v>
      </c>
      <c r="C92" s="32" t="s">
        <v>92</v>
      </c>
      <c r="D92" s="63">
        <v>200</v>
      </c>
      <c r="E92" s="33" t="s">
        <v>93</v>
      </c>
      <c r="F92" s="19">
        <f t="shared" si="13"/>
        <v>520</v>
      </c>
      <c r="G92" s="19">
        <v>520</v>
      </c>
      <c r="H92" s="19"/>
    </row>
    <row r="93" spans="2:8" ht="54" customHeight="1" x14ac:dyDescent="0.25">
      <c r="B93" s="72" t="s">
        <v>107</v>
      </c>
      <c r="C93" s="72"/>
      <c r="D93" s="72"/>
      <c r="E93" s="72"/>
      <c r="F93" s="10">
        <f>F94+F97+F100</f>
        <v>128525</v>
      </c>
      <c r="G93" s="10">
        <f t="shared" ref="G93:H93" si="14">G94+G97+G100</f>
        <v>10199</v>
      </c>
      <c r="H93" s="10">
        <f t="shared" si="14"/>
        <v>118326</v>
      </c>
    </row>
    <row r="94" spans="2:8" ht="40.5" customHeight="1" x14ac:dyDescent="0.25">
      <c r="B94" s="20" t="s">
        <v>88</v>
      </c>
      <c r="C94" s="48"/>
      <c r="D94" s="48"/>
      <c r="E94" s="71" t="s">
        <v>89</v>
      </c>
      <c r="F94" s="10">
        <f>G94+H94</f>
        <v>18481</v>
      </c>
      <c r="G94" s="10">
        <f>G95+G96</f>
        <v>6399</v>
      </c>
      <c r="H94" s="10">
        <f t="shared" ref="H94" si="15">H95+H96</f>
        <v>12082</v>
      </c>
    </row>
    <row r="95" spans="2:8" ht="28.5" customHeight="1" x14ac:dyDescent="0.25">
      <c r="B95" s="85" t="s">
        <v>88</v>
      </c>
      <c r="C95" s="70" t="s">
        <v>128</v>
      </c>
      <c r="D95" s="75">
        <v>400</v>
      </c>
      <c r="E95" s="83" t="s">
        <v>132</v>
      </c>
      <c r="F95" s="19">
        <f>G95</f>
        <v>6399</v>
      </c>
      <c r="G95" s="19">
        <v>6399</v>
      </c>
      <c r="H95" s="19"/>
    </row>
    <row r="96" spans="2:8" ht="28.5" customHeight="1" x14ac:dyDescent="0.25">
      <c r="B96" s="86"/>
      <c r="C96" s="32" t="s">
        <v>129</v>
      </c>
      <c r="D96" s="76"/>
      <c r="E96" s="84"/>
      <c r="F96" s="19">
        <f>H96</f>
        <v>12082</v>
      </c>
      <c r="G96" s="19"/>
      <c r="H96" s="19">
        <v>12082</v>
      </c>
    </row>
    <row r="97" spans="2:8" ht="28.5" customHeight="1" x14ac:dyDescent="0.25">
      <c r="B97" s="20" t="s">
        <v>50</v>
      </c>
      <c r="C97" s="48"/>
      <c r="D97" s="48"/>
      <c r="E97" s="66" t="s">
        <v>51</v>
      </c>
      <c r="F97" s="10">
        <f>G97+H97</f>
        <v>38000</v>
      </c>
      <c r="G97" s="10">
        <f t="shared" ref="G97:H97" si="16">G98+G99</f>
        <v>3800</v>
      </c>
      <c r="H97" s="10">
        <f t="shared" si="16"/>
        <v>34200</v>
      </c>
    </row>
    <row r="98" spans="2:8" ht="26.25" customHeight="1" x14ac:dyDescent="0.25">
      <c r="B98" s="85" t="s">
        <v>50</v>
      </c>
      <c r="C98" s="32" t="s">
        <v>122</v>
      </c>
      <c r="D98" s="85" t="s">
        <v>21</v>
      </c>
      <c r="E98" s="83" t="s">
        <v>124</v>
      </c>
      <c r="F98" s="19">
        <f>G98</f>
        <v>3800</v>
      </c>
      <c r="G98" s="19">
        <v>3800</v>
      </c>
      <c r="H98" s="19"/>
    </row>
    <row r="99" spans="2:8" ht="26.25" customHeight="1" x14ac:dyDescent="0.25">
      <c r="B99" s="86"/>
      <c r="C99" s="32" t="s">
        <v>123</v>
      </c>
      <c r="D99" s="86"/>
      <c r="E99" s="84"/>
      <c r="F99" s="19">
        <f>H99</f>
        <v>34200</v>
      </c>
      <c r="G99" s="19"/>
      <c r="H99" s="19">
        <v>34200</v>
      </c>
    </row>
    <row r="100" spans="2:8" ht="21" customHeight="1" x14ac:dyDescent="0.25">
      <c r="B100" s="47" t="s">
        <v>76</v>
      </c>
      <c r="C100" s="48"/>
      <c r="D100" s="48"/>
      <c r="E100" s="49" t="s">
        <v>77</v>
      </c>
      <c r="F100" s="10">
        <f>F101</f>
        <v>72044</v>
      </c>
      <c r="G100" s="10"/>
      <c r="H100" s="10">
        <f>H101</f>
        <v>72044</v>
      </c>
    </row>
    <row r="101" spans="2:8" ht="55.5" customHeight="1" x14ac:dyDescent="0.25">
      <c r="B101" s="50" t="s">
        <v>76</v>
      </c>
      <c r="C101" s="32" t="s">
        <v>108</v>
      </c>
      <c r="D101" s="32" t="s">
        <v>21</v>
      </c>
      <c r="E101" s="51" t="s">
        <v>109</v>
      </c>
      <c r="F101" s="19">
        <f>G101+H101</f>
        <v>72044</v>
      </c>
      <c r="G101" s="19"/>
      <c r="H101" s="19">
        <v>72044</v>
      </c>
    </row>
    <row r="102" spans="2:8" s="6" customFormat="1" ht="17.25" customHeight="1" x14ac:dyDescent="0.25">
      <c r="B102" s="93" t="s">
        <v>94</v>
      </c>
      <c r="C102" s="94"/>
      <c r="D102" s="95"/>
      <c r="E102" s="40"/>
      <c r="F102" s="10">
        <f>SUM(F16+F89+F93)</f>
        <v>1007363</v>
      </c>
      <c r="G102" s="10">
        <f>SUM(G16+G89+G93)</f>
        <v>172732</v>
      </c>
      <c r="H102" s="10">
        <f>SUM(H16+H89+H93)</f>
        <v>834631</v>
      </c>
    </row>
    <row r="103" spans="2:8" s="6" customFormat="1" ht="16.5" x14ac:dyDescent="0.25">
      <c r="B103" s="41"/>
      <c r="C103" s="41"/>
      <c r="D103" s="41"/>
      <c r="E103" s="42"/>
      <c r="F103" s="43"/>
      <c r="G103" s="43"/>
      <c r="H103" s="43"/>
    </row>
  </sheetData>
  <mergeCells count="48">
    <mergeCell ref="B102:D102"/>
    <mergeCell ref="B63:B64"/>
    <mergeCell ref="D63:D64"/>
    <mergeCell ref="E63:E64"/>
    <mergeCell ref="E54:E55"/>
    <mergeCell ref="B54:B55"/>
    <mergeCell ref="D54:D55"/>
    <mergeCell ref="B98:B99"/>
    <mergeCell ref="D98:D99"/>
    <mergeCell ref="E98:E99"/>
    <mergeCell ref="B95:B96"/>
    <mergeCell ref="D95:D96"/>
    <mergeCell ref="E95:E96"/>
    <mergeCell ref="B89:E89"/>
    <mergeCell ref="B69:B71"/>
    <mergeCell ref="D69:D71"/>
    <mergeCell ref="B29:B30"/>
    <mergeCell ref="D29:D30"/>
    <mergeCell ref="B10:H10"/>
    <mergeCell ref="E69:E71"/>
    <mergeCell ref="B52:B53"/>
    <mergeCell ref="D52:D53"/>
    <mergeCell ref="E52:E53"/>
    <mergeCell ref="B27:B28"/>
    <mergeCell ref="D27:D28"/>
    <mergeCell ref="E27:E28"/>
    <mergeCell ref="B46:E46"/>
    <mergeCell ref="E5:H5"/>
    <mergeCell ref="B6:H6"/>
    <mergeCell ref="B7:H7"/>
    <mergeCell ref="B8:H8"/>
    <mergeCell ref="B9:H9"/>
    <mergeCell ref="B93:E93"/>
    <mergeCell ref="F12:F14"/>
    <mergeCell ref="G12:H12"/>
    <mergeCell ref="B13:B14"/>
    <mergeCell ref="C13:C14"/>
    <mergeCell ref="D13:D14"/>
    <mergeCell ref="G13:G14"/>
    <mergeCell ref="H13:H14"/>
    <mergeCell ref="B12:D12"/>
    <mergeCell ref="E12:E14"/>
    <mergeCell ref="B16:E16"/>
    <mergeCell ref="B17:E17"/>
    <mergeCell ref="B81:B82"/>
    <mergeCell ref="D81:D82"/>
    <mergeCell ref="E81:E82"/>
    <mergeCell ref="E29:E30"/>
  </mergeCells>
  <pageMargins left="0.78740157480314965" right="0.74803149606299213" top="1.0629921259842521" bottom="0.59055118110236227" header="0.31496062992125984" footer="0.31496062992125984"/>
  <pageSetup paperSize="9" orientation="landscape" r:id="rId1"/>
  <headerFooter differentFirst="1"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</vt:lpstr>
      <vt:lpstr>прилож.!Заголовки_для_печати</vt:lpstr>
    </vt:vector>
  </TitlesOfParts>
  <Company>Krokoz™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goncharova</dc:creator>
  <cp:lastModifiedBy>Прасолов</cp:lastModifiedBy>
  <cp:lastPrinted>2017-12-11T07:01:16Z</cp:lastPrinted>
  <dcterms:created xsi:type="dcterms:W3CDTF">2017-11-08T08:25:33Z</dcterms:created>
  <dcterms:modified xsi:type="dcterms:W3CDTF">2017-12-22T13:47:39Z</dcterms:modified>
</cp:coreProperties>
</file>