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0" yWindow="65341" windowWidth="7695" windowHeight="8250" activeTab="0"/>
  </bookViews>
  <sheets>
    <sheet name="Приложение 5" sheetId="1" r:id="rId1"/>
  </sheets>
  <definedNames>
    <definedName name="_xlnm.Print_Titles" localSheetId="0">'Приложение 5'!$12:$12</definedName>
    <definedName name="_xlnm.Print_Area" localSheetId="0">'Приложение 5'!$A$1:$G$930</definedName>
  </definedNames>
  <calcPr fullCalcOnLoad="1"/>
</workbook>
</file>

<file path=xl/sharedStrings.xml><?xml version="1.0" encoding="utf-8"?>
<sst xmlns="http://schemas.openxmlformats.org/spreadsheetml/2006/main" count="2604" uniqueCount="998">
  <si>
    <t>Наименование показателя</t>
  </si>
  <si>
    <t>0113</t>
  </si>
  <si>
    <t>0409</t>
  </si>
  <si>
    <t>0412</t>
  </si>
  <si>
    <t>0501</t>
  </si>
  <si>
    <t>0503</t>
  </si>
  <si>
    <t>0104</t>
  </si>
  <si>
    <t>0408</t>
  </si>
  <si>
    <t>1004</t>
  </si>
  <si>
    <t>0407</t>
  </si>
  <si>
    <t>0505</t>
  </si>
  <si>
    <t>1003</t>
  </si>
  <si>
    <t>ВСЕГО:</t>
  </si>
  <si>
    <t>Целевая статья</t>
  </si>
  <si>
    <t>Вид рас- хода</t>
  </si>
  <si>
    <t>100</t>
  </si>
  <si>
    <t>200</t>
  </si>
  <si>
    <t>600</t>
  </si>
  <si>
    <t>800</t>
  </si>
  <si>
    <t>300</t>
  </si>
  <si>
    <t>400</t>
  </si>
  <si>
    <t>Предоставление субсидий бюджетным, автономным учреждениям и иным некоммерческим организациям</t>
  </si>
  <si>
    <t>Иные бюджетные ассигнования</t>
  </si>
  <si>
    <t xml:space="preserve">Муниципальная программа "Обеспечение населения Старооскольского городского округа жильем на 2015-2020 годы" </t>
  </si>
  <si>
    <t>Закупка товаров, работ и услуг для государственных (муниципальных) нужд</t>
  </si>
  <si>
    <t>Капитальные вложения в объекты государственной (муниципальной) собственности</t>
  </si>
  <si>
    <t>Муниципальная программа "Развитие деятельности по государственной регистрации актов гражданского состояния в Старооскольском городском округе на 2015-2020 годы"</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</si>
  <si>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</si>
  <si>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Муниципальная программа "Содержание дорожного хозяйства, организация транспортного обслуживания населения Старооскольского городского округа на 2015-2020 годы"</t>
  </si>
  <si>
    <t>Раздел, подраздел</t>
  </si>
  <si>
    <t xml:space="preserve"> Муниципальная программа "Развитие системы жизнеобеспечения Старооскольского городского округа на 2015-2020 годы" </t>
  </si>
  <si>
    <t>Муниципальная программа "Обеспечение безопасности жизнедеятельности населения Старооскольского городского округа на 2015-2020 годы"</t>
  </si>
  <si>
    <t>0707</t>
  </si>
  <si>
    <t>0702</t>
  </si>
  <si>
    <t>0701</t>
  </si>
  <si>
    <t>0309</t>
  </si>
  <si>
    <t>Социальное обеспечение и иные выплаты населению</t>
  </si>
  <si>
    <t>0709</t>
  </si>
  <si>
    <t>Муниципальная программа "Молодость Белгородчины на территории Старооскольского городского округа  на 2015-2020 годы"</t>
  </si>
  <si>
    <t>0801</t>
  </si>
  <si>
    <t>Муниципальная программа "Развитие культуры и искусства Старооскольского городского округа на 2015-2020 годы"</t>
  </si>
  <si>
    <t>0804</t>
  </si>
  <si>
    <t>Муниципальная программа "Развитие физической культуры и спорта в Старооскольском городском округе на 2015-2020 годы"</t>
  </si>
  <si>
    <t>1105</t>
  </si>
  <si>
    <t>Муниципальная программа "Развитие системы обеспечения жителей Старооскольского городского округа информацией по вопросам осуществления местного самоуправления в 2015-2020 годах"</t>
  </si>
  <si>
    <t>1202</t>
  </si>
  <si>
    <t>0410</t>
  </si>
  <si>
    <t>Муниципальная программа "Развитие экономического потенциала, формирование благоприятного предпринимательского климата и содействие занятости населения в Старооскольском городском округе на 2015-2020 годы"</t>
  </si>
  <si>
    <t>0401</t>
  </si>
  <si>
    <t>Муниципальная программа "Развитие сельского хозяйства и рыбоводства в Старооскольском городском округе на 2015-2020 годы"</t>
  </si>
  <si>
    <t>0405</t>
  </si>
  <si>
    <t>1006</t>
  </si>
  <si>
    <t>Муниципальная программа "Совершенствование имущественно-земельных отношений и лесного хозяйства в Старооскольском городском округе на 2015-2020 годы"</t>
  </si>
  <si>
    <t>Непрограммная часть</t>
  </si>
  <si>
    <t>0102</t>
  </si>
  <si>
    <t>0103</t>
  </si>
  <si>
    <t>0107</t>
  </si>
  <si>
    <t>0106</t>
  </si>
  <si>
    <t>Резервные фонды местных администраций</t>
  </si>
  <si>
    <t>0111</t>
  </si>
  <si>
    <t>Обслуживание государственного (муниципального) долга</t>
  </si>
  <si>
    <t>700</t>
  </si>
  <si>
    <t>1301</t>
  </si>
  <si>
    <t>Расходы на выплаты по оплате труда высшего должностного лица муниципального образования</t>
  </si>
  <si>
    <t>Расходы на выплаты по оплате труда председателя представительного органа муниципального образования</t>
  </si>
  <si>
    <t>Расходы на содержание представительного органа муниципального образования</t>
  </si>
  <si>
    <t>Расходы на содержание избирательной комиссии муниципального образования</t>
  </si>
  <si>
    <t>Обслуживание муниципального долга</t>
  </si>
  <si>
    <t>Непрограммное направление деятельности "Реализация функций органов местного самоуправления"</t>
  </si>
  <si>
    <t>Расходы на выплаты по оплате труда членов избирательной комиссии муниципального образования</t>
  </si>
  <si>
    <t>0400000000</t>
  </si>
  <si>
    <t xml:space="preserve">Подпрограмма "Развитие библиотечного дела" </t>
  </si>
  <si>
    <t>0410000000</t>
  </si>
  <si>
    <t>0410100000</t>
  </si>
  <si>
    <t xml:space="preserve">Обеспечение деятельности (оказание услуг) муниципальных учреждений (организаций) </t>
  </si>
  <si>
    <t>0410122100</t>
  </si>
  <si>
    <t>Комплектование книжных фондов библиотек муниципальных образований и государственных библиотек городов Москвы и Санкт-Петербурга</t>
  </si>
  <si>
    <t>Капитальный ремонт</t>
  </si>
  <si>
    <t>Основное мероприятие "Возмещение расходов, связанных с предоставлением мер социальной поддержки педагогическим работникам и отдельным категориям работников (библиотекарей и медицинских работников) муниципальных образовательных учреждений, проживающим и работающим в сельских населенных пунктах, рабочих поселках (поселках городского типа) на территории Белгородской области, по оплате помещения и коммунальных услуг"</t>
  </si>
  <si>
    <t>0410400000</t>
  </si>
  <si>
    <t>Социальная поддержка отдельных работников муниципальных учреждений, проживающих и (или) работающих в сельской местности</t>
  </si>
  <si>
    <t>0410417010</t>
  </si>
  <si>
    <t xml:space="preserve">Подпрограмма "Развитие музейного дела" </t>
  </si>
  <si>
    <t>0420000000</t>
  </si>
  <si>
    <t>0420100000</t>
  </si>
  <si>
    <t>Обеспечение деятельности (оказание услуг) муниципальных учреждений (организаций)</t>
  </si>
  <si>
    <t>0420122100</t>
  </si>
  <si>
    <t>0420200000</t>
  </si>
  <si>
    <t>0420217010</t>
  </si>
  <si>
    <t xml:space="preserve">Подпрограмма "Культурно-досуговая деятельность" </t>
  </si>
  <si>
    <t>0430000000</t>
  </si>
  <si>
    <t>Основное мероприятие "Обеспечение деятельности муниципальных культурно-досуговых учреждений Старооскольского городского округа"</t>
  </si>
  <si>
    <t>0430100000</t>
  </si>
  <si>
    <t>0430122100</t>
  </si>
  <si>
    <t>0430200000</t>
  </si>
  <si>
    <t xml:space="preserve">Строительство, реконструкция  </t>
  </si>
  <si>
    <t>0430244100</t>
  </si>
  <si>
    <t>0430400000</t>
  </si>
  <si>
    <t>0430417010</t>
  </si>
  <si>
    <t>0430500000</t>
  </si>
  <si>
    <t>Мероприятия</t>
  </si>
  <si>
    <t>0430526010</t>
  </si>
  <si>
    <t>Подпрограмма "Развитие профессионального искусства"</t>
  </si>
  <si>
    <t>0450000000</t>
  </si>
  <si>
    <t>0450100000</t>
  </si>
  <si>
    <t>0450122100</t>
  </si>
  <si>
    <t>Подпрограмма  "Обеспечение реализации муниципальной программы"</t>
  </si>
  <si>
    <t>0460000000</t>
  </si>
  <si>
    <t>Основное мероприятие "Обеспечение функций администрации Старооскольского городского округа в области культуры"</t>
  </si>
  <si>
    <t>0460100000</t>
  </si>
  <si>
    <t>Расходы на содержание органов местного самоуправления</t>
  </si>
  <si>
    <t>0460121120</t>
  </si>
  <si>
    <t>Основное мероприятие "Обеспечение своевременности сдачи отчетов, разработка и исполнение регламентов услуг, планов хозяйственной деятельности, муниципальных заданий, бюджетных смет"</t>
  </si>
  <si>
    <t>0460300000</t>
  </si>
  <si>
    <t>0460322100</t>
  </si>
  <si>
    <t>0300000000</t>
  </si>
  <si>
    <t>Подпрограмма  "Социализация и самореализация молодых людей Старооскольского городского округа на 2015-2020 годы"</t>
  </si>
  <si>
    <t>0310000000</t>
  </si>
  <si>
    <t>Основное мероприятие "Работа с молодежными общественными объединениями, организациями и представителями неформальных субкультур"</t>
  </si>
  <si>
    <t>0310200000</t>
  </si>
  <si>
    <t>0310226010</t>
  </si>
  <si>
    <t>Основное мероприятие "Проведение мероприятий, направленных на профилактику наркомании, алкогольной зависимости и иного девиантного поведения в молодежной среде"</t>
  </si>
  <si>
    <t>0310400000</t>
  </si>
  <si>
    <t>0310426010</t>
  </si>
  <si>
    <t>0310600000</t>
  </si>
  <si>
    <t>0310617080</t>
  </si>
  <si>
    <t>Ежегодная премия главы администрации Старооскольского городского округа "Одаренность"</t>
  </si>
  <si>
    <t>0310617090</t>
  </si>
  <si>
    <t>0310626010</t>
  </si>
  <si>
    <t>Основное мероприятие "Создание условий для развития лидерских качеств у молодежи "</t>
  </si>
  <si>
    <t>0310700000</t>
  </si>
  <si>
    <t>0310726010</t>
  </si>
  <si>
    <t>Подпрограмма  "Патриотическое воспитание граждан на 2015-2020 годы"</t>
  </si>
  <si>
    <t>0320000000</t>
  </si>
  <si>
    <t>Основное мероприятие "Организация и проведение мероприятий, направленных на совершенствование системы патриотического воспитания молодежи"</t>
  </si>
  <si>
    <t>0320100000</t>
  </si>
  <si>
    <t>0320126010</t>
  </si>
  <si>
    <t>Основное мероприятие "Работа по патриотическому воспитанию молодежи в ходе реализации мероприятий духовно-нравственной и патриотической направленности"</t>
  </si>
  <si>
    <t>0320200000</t>
  </si>
  <si>
    <t>0320226010</t>
  </si>
  <si>
    <t>Основное мероприятие "Проведение мероприятий, направленных на формирование у молодежи призывного возраста позитивного отношения к службе в Вооруженных Силах Российской Федерации"</t>
  </si>
  <si>
    <t>0320300000</t>
  </si>
  <si>
    <t>0320326010</t>
  </si>
  <si>
    <t>Подпрограмма  "Обеспечение реализации муниципальной программы "Молодость  Белгородчины на территории Старооскольского городского округа на 2015-2020 годы"</t>
  </si>
  <si>
    <t>0330000000</t>
  </si>
  <si>
    <t>Основное мероприятие   "Содержание аппарата управления по делам молодежи администрации Старооскольского городского округа"</t>
  </si>
  <si>
    <t>0330100000</t>
  </si>
  <si>
    <t xml:space="preserve"> Расходы на содержание органов местного самоуправления</t>
  </si>
  <si>
    <t>0330121120</t>
  </si>
  <si>
    <t>Основное мероприятие   "Ведение хозяйственно-коммунальных услуг управления по делам молодежи администрации Старооскольского городского округа"</t>
  </si>
  <si>
    <t>0330200000</t>
  </si>
  <si>
    <t>0330221120</t>
  </si>
  <si>
    <t>0330300000</t>
  </si>
  <si>
    <t>0330322100</t>
  </si>
  <si>
    <t>1000000000</t>
  </si>
  <si>
    <t xml:space="preserve">Подпрограмма "Поддержка малых форм хозяйствования" </t>
  </si>
  <si>
    <t>1020000000</t>
  </si>
  <si>
    <t>Основное мероприятие "Возмещение части процентной ставки по долгосрочным, среднесрочным и краткосрочным кредитам, взятым малыми формами хозяйствования"</t>
  </si>
  <si>
    <t>9900000000</t>
  </si>
  <si>
    <t>9990000000</t>
  </si>
  <si>
    <t>9990021110</t>
  </si>
  <si>
    <t>9990021120</t>
  </si>
  <si>
    <t>0204</t>
  </si>
  <si>
    <t>9990021210</t>
  </si>
  <si>
    <t>9990021220</t>
  </si>
  <si>
    <t>9990021310</t>
  </si>
  <si>
    <t>9990021320</t>
  </si>
  <si>
    <t>9990021410</t>
  </si>
  <si>
    <t>9990021420</t>
  </si>
  <si>
    <t>9990021500</t>
  </si>
  <si>
    <t>9990021600</t>
  </si>
  <si>
    <t>9990022100</t>
  </si>
  <si>
    <t>Организация предоставления мер по поддержке сельскохозяйственного производства</t>
  </si>
  <si>
    <t xml:space="preserve">Осуществление отдельных государственных полномочий по рассмотрению дел об административных правонарушениях </t>
  </si>
  <si>
    <t>9990071310</t>
  </si>
  <si>
    <t>0100000000</t>
  </si>
  <si>
    <t xml:space="preserve">Подпрограмма  "Профилактика немедицинского потребления наркотических средств и психотропных веществ на территории Старооскольского городского округа на 2015-2020 годы" </t>
  </si>
  <si>
    <t>0110000000</t>
  </si>
  <si>
    <t xml:space="preserve">Основное мероприятие "Оказание комплексной социально-правовой помощи родителям, состоящим на учете за потребление наркотических веществ"
</t>
  </si>
  <si>
    <t>0110300000</t>
  </si>
  <si>
    <t xml:space="preserve">Мероприятия </t>
  </si>
  <si>
    <t>0110326010</t>
  </si>
  <si>
    <t>0110500000</t>
  </si>
  <si>
    <t>0110526010</t>
  </si>
  <si>
    <t>0110700000</t>
  </si>
  <si>
    <t>0110726010</t>
  </si>
  <si>
    <t>0110800000</t>
  </si>
  <si>
    <t>0110826010</t>
  </si>
  <si>
    <t>0111300000</t>
  </si>
  <si>
    <t>0111326010</t>
  </si>
  <si>
    <t xml:space="preserve">Подпрограмма "Профилактика правонарушений и обеспечение безопасности дорожного движения на территории Старооскольского городского округа на 2015-2020 годы" </t>
  </si>
  <si>
    <t>0120000000</t>
  </si>
  <si>
    <t>Основное мероприятие "Оборудование дворовых территорий, мест массового пребывания граждан, перекрестков автомобильных дорог, в том числе в районах ИЖС, системами видеонаблюдения (видеоконтроля) с целью обеспечения безопасности населения городского округа, противодействия террористической угрозе и в рамках расширения аппаратно-программного комплекса "Безопасный город", техническое обслуживание систем видеонаблюдения"</t>
  </si>
  <si>
    <t>0120200000</t>
  </si>
  <si>
    <t>Строительство, реконструкция</t>
  </si>
  <si>
    <t>Основное мероприятие "Приобретение и распространение среди дошкольников и учащихся общеобразовательных учреждений световозвращающих элементов для ношения на верхней одежде в темное время суток"</t>
  </si>
  <si>
    <t>0121200000</t>
  </si>
  <si>
    <t>0121226010</t>
  </si>
  <si>
    <t xml:space="preserve">Подпрограмма "Защита населения и территорий от чрезвычайных ситуаций, обеспечение пожарной безопасности и безопасности людей на водных объектах на территории Старооскольского городского округа на 2015-2020 годы" </t>
  </si>
  <si>
    <t>0130000000</t>
  </si>
  <si>
    <t>Основное мероприятие "Обеспечение эффективной деятельности и управления в области гражданской обороны, защиты населения и территорий в границах Старооскольского городского округа от чрезвычайных ситуаций, обеспечение пожарной безопасности и безопасности людей на водных объектах"</t>
  </si>
  <si>
    <t>0130100000</t>
  </si>
  <si>
    <t>0130122100</t>
  </si>
  <si>
    <t xml:space="preserve">Подпрограмма "Профилактика безнадзорности и правонарушений несовершеннолетних и защита их прав на территории Старооскольского городского округа на 2015-2020 годы" </t>
  </si>
  <si>
    <t>0140000000</t>
  </si>
  <si>
    <t>Основное мероприятие  "Финансирование деятельности комиссии по делам несовершеннолетних и защите их прав на территории Старооскольского городского округа"</t>
  </si>
  <si>
    <t>0140700000</t>
  </si>
  <si>
    <t>0140721120</t>
  </si>
  <si>
    <t>Осуществление полномочий по созданию и организации деятельности территориальных комиссий по делам несовершеннолетних и защите их прав</t>
  </si>
  <si>
    <t>0140771220</t>
  </si>
  <si>
    <t>0900000000</t>
  </si>
  <si>
    <t xml:space="preserve">Подпрограмма "Содействие занятости населения Старооскольского городского округа на 2015-2020 годы" </t>
  </si>
  <si>
    <t>0940000000</t>
  </si>
  <si>
    <t>Основное мероприятие "Участие в организации и финансировании общественных работ по благоустройству сельских территорий"</t>
  </si>
  <si>
    <t>0940100000</t>
  </si>
  <si>
    <t>Субсидии учреждениям (организациям), за исключением государственных и муниципальных учреждений (организаций)</t>
  </si>
  <si>
    <t>0940163000</t>
  </si>
  <si>
    <t>0950000000</t>
  </si>
  <si>
    <t xml:space="preserve">Основное мероприятие "Организация обучения и проверки знаний требований охраны труда руководителей и специалистов хозяйствующих субъектов Старооскольского городского округа"
</t>
  </si>
  <si>
    <t>0950200000</t>
  </si>
  <si>
    <t>Осуществление полномочий в области охраны труда</t>
  </si>
  <si>
    <t>0950271210</t>
  </si>
  <si>
    <t>1600000000</t>
  </si>
  <si>
    <t xml:space="preserve">Подпрограмма "Реализация государственных полномочий Российской Федерации на государственную регистрацию актов гражданского состояния на территории Старооскольского городского округа" </t>
  </si>
  <si>
    <t>1610000000</t>
  </si>
  <si>
    <t>Основное мероприятие "Осуществление переданных федеральных полномочий на государственную регистрацию актов гражданского состояния"</t>
  </si>
  <si>
    <t>1610100000</t>
  </si>
  <si>
    <t xml:space="preserve">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143-ФЗ "Об актах гражданского состояния" полномочий Российской Федерации по государственной регистрации актов гражданского состояния </t>
  </si>
  <si>
    <t>1610159300</t>
  </si>
  <si>
    <t>1200000000</t>
  </si>
  <si>
    <t xml:space="preserve">Подпрограмма "Капитальный ремонт многоквартирных домов Старооскольского городского округа на 2015-2020 годы" </t>
  </si>
  <si>
    <t>1210000000</t>
  </si>
  <si>
    <t>Основное мероприятие "Выполнение муниципальным образованием  Старооскольский городской округ, как собственником жилых и нежилых помещений в многоквартирных домах, обязательств по уплате взносов на капитальный ремонт"</t>
  </si>
  <si>
    <t>1210100000</t>
  </si>
  <si>
    <t>1210196010</t>
  </si>
  <si>
    <t>Основное мероприятие "Капитальный ремонт муниципального жилищного фонда"</t>
  </si>
  <si>
    <t>1210300000</t>
  </si>
  <si>
    <t>1210324200</t>
  </si>
  <si>
    <t xml:space="preserve">Подпрограмма "Улучшение среды обитания населения Старооскольского городского округа на 2015-2020 годы" </t>
  </si>
  <si>
    <t>1220000000</t>
  </si>
  <si>
    <t>Основное мероприятие "Организация уличного освещения"</t>
  </si>
  <si>
    <t>1220100000</t>
  </si>
  <si>
    <t>Благоустройство, озеленение, освещение</t>
  </si>
  <si>
    <t>1220125100</t>
  </si>
  <si>
    <t>Основное мероприятие "Организация выполнения работ по благоустройству и озеленению территории Старооскольского городского округа"</t>
  </si>
  <si>
    <t>1220200000</t>
  </si>
  <si>
    <t xml:space="preserve">Благоустройство, озеленение, освещение </t>
  </si>
  <si>
    <t>1220225100</t>
  </si>
  <si>
    <t>Основное мероприятие "Организация выполнения работ по сбору, вывозу и захоронению мусора, образовавшегося на территории города Старый Оскол"</t>
  </si>
  <si>
    <t>1220300000</t>
  </si>
  <si>
    <t>1220325100</t>
  </si>
  <si>
    <t>Основное мероприятие "Содержание мест захоронения (содержание кладбищ)"</t>
  </si>
  <si>
    <t>1220400000</t>
  </si>
  <si>
    <t>Прочие мероприятия в сфере ЖКХ</t>
  </si>
  <si>
    <t>1220425900</t>
  </si>
  <si>
    <t>Основное мероприятие "Организация оказания услуг в области похоронного дела"</t>
  </si>
  <si>
    <t>1220500000</t>
  </si>
  <si>
    <t>1220525900</t>
  </si>
  <si>
    <t xml:space="preserve">Выплаты социального пособия на погребение и возмещение расходов по гарантированному перечню услуг по погребению в рамках ст. 12 Федерального Закона от 12.01.1996 № 8-ФЗ </t>
  </si>
  <si>
    <t>1220571350</t>
  </si>
  <si>
    <t>Основное мероприятие "Благоустройство территории Старооскольского городского округа"</t>
  </si>
  <si>
    <t>1220600000</t>
  </si>
  <si>
    <t>1220624200</t>
  </si>
  <si>
    <t>1220644100</t>
  </si>
  <si>
    <t>Основное мероприятие "Разработка научно-технической и архитектурной документации"</t>
  </si>
  <si>
    <t>1220700000</t>
  </si>
  <si>
    <t>Субсидия на выполнение муниципального задания МАУ "Научно-техническое архитектурное бюро"</t>
  </si>
  <si>
    <t>1220744500</t>
  </si>
  <si>
    <t>Подпрограмма "Энергосбережение и повышение энергетической эффективности"</t>
  </si>
  <si>
    <t>1230000000</t>
  </si>
  <si>
    <t>Основное мероприятие "Технические мероприятия"</t>
  </si>
  <si>
    <t>1230200000</t>
  </si>
  <si>
    <t>1230222100</t>
  </si>
  <si>
    <t>1230224200</t>
  </si>
  <si>
    <t>Подпрограмма "Обеспечение реализации муниципальной программы "Развитие системы жизнеобеспечения Старооскольского городского округа на 2015-2020 годы"</t>
  </si>
  <si>
    <t>1250000000</t>
  </si>
  <si>
    <t>Основное мероприятие "Обеспечение функций МКУ "УЖиРГО"</t>
  </si>
  <si>
    <t>1250100000</t>
  </si>
  <si>
    <t>1250122100</t>
  </si>
  <si>
    <t>1300000000</t>
  </si>
  <si>
    <t xml:space="preserve"> Подпрограмма "Содержание дорожного хозяйства на 2015-2020 годы" </t>
  </si>
  <si>
    <t>1310000000</t>
  </si>
  <si>
    <t>1310100000</t>
  </si>
  <si>
    <t>1310125100</t>
  </si>
  <si>
    <t>Основное мероприятие "Содержание дорожного полотна Старооскольского городского округа"</t>
  </si>
  <si>
    <t>1310200000</t>
  </si>
  <si>
    <t xml:space="preserve">Содержание дорожного хозяйства </t>
  </si>
  <si>
    <t>1310225200</t>
  </si>
  <si>
    <t>Основное мероприятие "Разметка улично-дорожной сети, содержание дорожных знаков и светофоров"</t>
  </si>
  <si>
    <t>1310300000</t>
  </si>
  <si>
    <t>1310325200</t>
  </si>
  <si>
    <t xml:space="preserve">Подпрограмма "Организация транспортного обслуживания населения Старооскольского городского округа на 2015-2020 годы" </t>
  </si>
  <si>
    <t>1320000000</t>
  </si>
  <si>
    <t>Основное мероприятие "Предоставление субсидий МБУ "Пассажирское" на выполнение муниципального задания и иные цели"</t>
  </si>
  <si>
    <t>1320200000</t>
  </si>
  <si>
    <t>1320222100</t>
  </si>
  <si>
    <t xml:space="preserve">Подпрограмма "Совершенствование и развитие дорожной сети в Старооскольском городском округе" </t>
  </si>
  <si>
    <t>1330000000</t>
  </si>
  <si>
    <t>Основное мероприятие "Капитальный, текущий ремонт автомобильных дорог и проездов, мостов"</t>
  </si>
  <si>
    <t>1330244300</t>
  </si>
  <si>
    <t>Капитальный ремонт автомобильных дорог</t>
  </si>
  <si>
    <t>Подпрограмма "Обеспечение реализации муниципальной программы "Содержание дорожного хозяйства, организация транспортного обслуживания населения Старооскольского городского округа на 2015-2020 годы"</t>
  </si>
  <si>
    <t>1340000000</t>
  </si>
  <si>
    <t>Основное мероприятие "Обеспечение функций МКУ "УКС"</t>
  </si>
  <si>
    <t>1340100000</t>
  </si>
  <si>
    <t>1340122100</t>
  </si>
  <si>
    <t>0700000000</t>
  </si>
  <si>
    <t xml:space="preserve">Подпрограмма "Развитие физической культуры и массового спорта" </t>
  </si>
  <si>
    <t>0710000000</t>
  </si>
  <si>
    <t>Основное мероприятие "Подготовка и проведение физкультурных и спортивных мероприятий,  обеспечение  участия  в соревнованиях  для различных категорий и групп населения"</t>
  </si>
  <si>
    <t>0710100000</t>
  </si>
  <si>
    <t>0710126010</t>
  </si>
  <si>
    <t>Основное мероприятие "Социальная поддержка спортсменов, достигших высоких спортивных результатов"</t>
  </si>
  <si>
    <t>0710200000</t>
  </si>
  <si>
    <t>0710217050</t>
  </si>
  <si>
    <t>Стипендии главы администрации Старооскольского городского округа спортсменам, добившимся высоких результатов</t>
  </si>
  <si>
    <t>0710217060</t>
  </si>
  <si>
    <t>0710300000</t>
  </si>
  <si>
    <t>0710322100</t>
  </si>
  <si>
    <t xml:space="preserve">Подпрограмма "Обеспечение реализации муниципальной программы "Развитие физической культуры и спорта в Старооскольском городском округе на 2015-2020 годы" </t>
  </si>
  <si>
    <t>0730000000</t>
  </si>
  <si>
    <t>0730100000</t>
  </si>
  <si>
    <t>0730121120</t>
  </si>
  <si>
    <t>0730200000</t>
  </si>
  <si>
    <t>0730222100</t>
  </si>
  <si>
    <t>Основное мероприятие   "Обеспечение деятельности МАУ "Центр молодежных инициатив"</t>
  </si>
  <si>
    <t>Основное мероприятие "Повышение качества оказания муниципальных услуг в сфере физической культуры и спорта"</t>
  </si>
  <si>
    <t>Основное мероприятие "Обеспечение централизованного ведения бухгалтерского учета"</t>
  </si>
  <si>
    <t xml:space="preserve">Подпрограмма "Улучшение условий и охраны труда в Старооскольском городском округе на 2015-2020 годы" </t>
  </si>
  <si>
    <t>1330200000</t>
  </si>
  <si>
    <t xml:space="preserve">Муниципальная программа "Развитие образования Старооскольского городского округа на 2015-2020 годы" </t>
  </si>
  <si>
    <t>0200000000</t>
  </si>
  <si>
    <t xml:space="preserve">Подпрограмма "Развитие дошкольного образования" </t>
  </si>
  <si>
    <t>0210000000</t>
  </si>
  <si>
    <t>Основное мероприятие "Обеспечение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t>
  </si>
  <si>
    <t>0210100000</t>
  </si>
  <si>
    <t>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t>
  </si>
  <si>
    <t>0210173020</t>
  </si>
  <si>
    <t>Основное мероприятие "Выплаты компенсации части родительской платы за присмотр и уход за детьми в образовательных учреждениях, реализующих основную общеобразовательную программу дошкольного образования"</t>
  </si>
  <si>
    <t>0210200000</t>
  </si>
  <si>
    <t>Выплата компенсации части родительской платы за присмотр и уход за детьми в образовательных организациях, реализующих основную образовательную программу дошкольного образования</t>
  </si>
  <si>
    <t>0210273030</t>
  </si>
  <si>
    <t>Основное мероприятие "Строительство, реконструкция, капитальный ремонт дошкольных образовательных учреждений"</t>
  </si>
  <si>
    <t>0210300000</t>
  </si>
  <si>
    <t>0210344100</t>
  </si>
  <si>
    <t>Основное мероприятие "Обеспечение деятельности (оказание услуг) муниципальных дошкольных образовательных учреждений Старооскольского городского округа"</t>
  </si>
  <si>
    <t>0210400000</t>
  </si>
  <si>
    <t>0210422100</t>
  </si>
  <si>
    <t>Основное мероприятие "Поддержка альтернативных форм предоставления дошкольного образования"</t>
  </si>
  <si>
    <t>0210500000</t>
  </si>
  <si>
    <t>Поддержка альтернативных форм предоставления дошкольного образования</t>
  </si>
  <si>
    <t>0210517120</t>
  </si>
  <si>
    <t xml:space="preserve">Поддержка альтернативных форм предоставления дошкольного образования
</t>
  </si>
  <si>
    <t>0210573010</t>
  </si>
  <si>
    <t>0210600000</t>
  </si>
  <si>
    <t>0210617010</t>
  </si>
  <si>
    <t>Предоставление мер социальной поддержки педагогическим работникам муниципальных образовательных учреждений  (организаций), проживающим и работающим в сельских населенных пунктах, рабочих поселках (поселках городского типа) на территории Белгородской области</t>
  </si>
  <si>
    <t>0210673220</t>
  </si>
  <si>
    <t xml:space="preserve">Подпрограмма "Развитие общего образования" </t>
  </si>
  <si>
    <t>0220000000</t>
  </si>
  <si>
    <t>Основное мероприятие "Обеспечение государственных гарантий реализации прав граждан на получение общедоступного и бесплатного общего образования в муниципальных и частных общеобразовательных организациях"</t>
  </si>
  <si>
    <t>0220100000</t>
  </si>
  <si>
    <t>Реализация государственного стандарта общего образования</t>
  </si>
  <si>
    <t>0220173040</t>
  </si>
  <si>
    <t>Основное мероприятие "Обеспечение деятельности (оказание услуг) подведомственных учреждений, в том числе предоставление муниципальным и частным образовательным организациям субсидий"</t>
  </si>
  <si>
    <t>0220200000</t>
  </si>
  <si>
    <t>0220222100</t>
  </si>
  <si>
    <t>0220263000</t>
  </si>
  <si>
    <t>Обеспечение видеонаблюдением аудиторий пунктов проведения единого государственного экзамена</t>
  </si>
  <si>
    <t>Основное мероприятие "Создание современных условий для учащихся с разными образовательными результатами в соответствии с требованиями федерального государственного образовательного стандарта"</t>
  </si>
  <si>
    <t>0220400000</t>
  </si>
  <si>
    <t>0220422100</t>
  </si>
  <si>
    <t>Основное мероприятие "Организационно-методическое сопровождение мероприятий, направленных на модернизацию муниципальной системы общего образования"</t>
  </si>
  <si>
    <t>0220500000</t>
  </si>
  <si>
    <t>0220526010</t>
  </si>
  <si>
    <t>Основное мероприятие "Возмещение части затрат в связи с предоставлением учителям общеобразовательных учреждений ипотечного кредита"</t>
  </si>
  <si>
    <t>0220600000</t>
  </si>
  <si>
    <t>0220617070</t>
  </si>
  <si>
    <t>Основное мероприятие "Оплата проезда педагогическим работникам к месту работы и обратно, проживающим в городе и работающим в общеобразовательных организациях сельских территорий"</t>
  </si>
  <si>
    <t>0220700000</t>
  </si>
  <si>
    <t>Возмещение расходов по оплате проезда педагогическим работникам к месту работы и обратно, проживающим в городе и работающим в муниципальных общеобразовательных учреждениях сельских территорий</t>
  </si>
  <si>
    <t>0220717020</t>
  </si>
  <si>
    <t>0220722100</t>
  </si>
  <si>
    <t>Основное мероприятие "Выплата ежемесячного денежного вознаграждения за классное руководство"</t>
  </si>
  <si>
    <t>0220800000</t>
  </si>
  <si>
    <t>Выплата денежного вознаграждения за выполнение функций классного руководителя педагогическим работникам муниципальных образовательных учреждений (организаций)</t>
  </si>
  <si>
    <t>0220873060</t>
  </si>
  <si>
    <t>0220900000</t>
  </si>
  <si>
    <t>0220917010</t>
  </si>
  <si>
    <t>0220973220</t>
  </si>
  <si>
    <t xml:space="preserve">Подпрограмма "Развитие дополнительного  образования" </t>
  </si>
  <si>
    <t>0230000000</t>
  </si>
  <si>
    <t>Основное мероприятие "Обеспечение деятельности (оказание услуг) муниципальных учреждений дополнительного образования, подведомственных управлению образования"</t>
  </si>
  <si>
    <t>0230100000</t>
  </si>
  <si>
    <t>0230122100</t>
  </si>
  <si>
    <t>Основное мероприятие "Обеспечение деятельности (оказание услуг) муниципальных учреждений дополнительного образования, подведомственных управлению культуры"</t>
  </si>
  <si>
    <t>0230200000</t>
  </si>
  <si>
    <t>0230222100</t>
  </si>
  <si>
    <t>Адресная финансовая поддержка спортивных организаций, осуществляющих подготовку спортивного резерва для сборных команд Российской Федерации</t>
  </si>
  <si>
    <t>Основное мероприятие "Организационно-методическое сопровождение мероприятий, направленных на модернизацию муниципальной системы дополнительного образования"</t>
  </si>
  <si>
    <t>0230500000</t>
  </si>
  <si>
    <t>0230526010</t>
  </si>
  <si>
    <t>0230600000</t>
  </si>
  <si>
    <t>0230622100</t>
  </si>
  <si>
    <t>0230700000</t>
  </si>
  <si>
    <t>0230722100</t>
  </si>
  <si>
    <t>Основное мероприятие "Материальное поощрение и социальная поддержка учащихся муниципальных учреждений дополнительного образования, подведомственных управлению культуры"</t>
  </si>
  <si>
    <t>0230800000</t>
  </si>
  <si>
    <t xml:space="preserve">Стипендии главы администрации Старооскольского городского округа учащимся муниципальных учреждений дополнительного образования </t>
  </si>
  <si>
    <t>0230817040</t>
  </si>
  <si>
    <t>Основное мероприятие "Оплата проезда педагогическим работникам к месту работы и обратно, проживающим в городе и работающим в муниципальных учреждениях дополнительного образования сельских территорий, подведомственных управлению культуры"</t>
  </si>
  <si>
    <t>0230900000</t>
  </si>
  <si>
    <t>Возмещение расходов по оплате проезда педагогическим работникам к месту работы и обратно, проживающим в городе, но работающим в муниципальных образовательных учреждениях дополнительного образования детей сельских территорий</t>
  </si>
  <si>
    <t>0230917030</t>
  </si>
  <si>
    <t>0231000000</t>
  </si>
  <si>
    <t>Предоставление мер социальной поддержки педагогическим работникам муниципальных образовательных учреждений (организаций), проживающим и работающим в сельских населенных пунктах, рабочих поселках (поселках городского типа) на территории Белгородской области</t>
  </si>
  <si>
    <t>0231073220</t>
  </si>
  <si>
    <t>Подпрограмма "Развитие системы оценки качества образования"</t>
  </si>
  <si>
    <t>0240000000</t>
  </si>
  <si>
    <t>0240200000</t>
  </si>
  <si>
    <t>0240222100</t>
  </si>
  <si>
    <t>0240300000</t>
  </si>
  <si>
    <t>0240322100</t>
  </si>
  <si>
    <t xml:space="preserve">Подпрограмма "Организация отдыха и оздоровления детей и подростков" </t>
  </si>
  <si>
    <t>0250000000</t>
  </si>
  <si>
    <t>Основное мероприятие "Обеспечение деятельности (оказание услуг) детских загородных оздоровительных лагерей и лагерей с дневным пребыванием детей"</t>
  </si>
  <si>
    <t>0250100000</t>
  </si>
  <si>
    <t>0250122100</t>
  </si>
  <si>
    <t>Основное мероприятие "Организация отдыха и оздоровления детей, находящихся в трудной жизненной ситуации"</t>
  </si>
  <si>
    <t>0250200000</t>
  </si>
  <si>
    <t>0250270650</t>
  </si>
  <si>
    <t>Основное мероприятие "Организация отдыха и оздоровления детей в лагерях с дневным пребыванием детей, организованных на базе общеобразовательных учреждений"</t>
  </si>
  <si>
    <t>0250300000</t>
  </si>
  <si>
    <t xml:space="preserve">Мероприятия по проведению оздоровительной кампании детей </t>
  </si>
  <si>
    <t>0250326060</t>
  </si>
  <si>
    <t>0250363000</t>
  </si>
  <si>
    <t>Основное мероприятие "Организация отдыха и оздоровления детей на базе загородных оздоровительных лагерей"</t>
  </si>
  <si>
    <t>0250400000</t>
  </si>
  <si>
    <t>0250426060</t>
  </si>
  <si>
    <t>Основное мероприятие "Реконструкция и капитальный ремонт загородных оздоровительных лагерей"</t>
  </si>
  <si>
    <t>0250500000</t>
  </si>
  <si>
    <t xml:space="preserve">Капитальный ремонт </t>
  </si>
  <si>
    <t>0250524200</t>
  </si>
  <si>
    <t>Подпрограмма "Развитие  дополнительного профессионального образования"</t>
  </si>
  <si>
    <t>0260000000</t>
  </si>
  <si>
    <t>Основное мероприятие "Организация курсов повышения квалификации педагогических и руководящих работников образовательных учреждений на базе МБУ ДПО "СОИРО"</t>
  </si>
  <si>
    <t>0260100000</t>
  </si>
  <si>
    <t>0260122100</t>
  </si>
  <si>
    <t>0705</t>
  </si>
  <si>
    <t>Основное мероприятие "Организация непрерывного повышения квалификации педагогических работников МБУ ДПО "СОИРО"</t>
  </si>
  <si>
    <t>0260400000</t>
  </si>
  <si>
    <t>0260422100</t>
  </si>
  <si>
    <t>Основное мероприятие "Сопровождение диссеминации инновационного опыта педагогических и руководящих работников городского округа"</t>
  </si>
  <si>
    <t>0260600000</t>
  </si>
  <si>
    <t>0260626010</t>
  </si>
  <si>
    <t>Подпрограмма "Обеспечение реализации муниципальной программы"</t>
  </si>
  <si>
    <t>0270000000</t>
  </si>
  <si>
    <t>Основное мероприятие "Обеспечение выполнения муниципальных функций в сфере образования"</t>
  </si>
  <si>
    <t>0270100000</t>
  </si>
  <si>
    <t>0270121120</t>
  </si>
  <si>
    <t>0270200000</t>
  </si>
  <si>
    <t>0270222100</t>
  </si>
  <si>
    <t>0500000000</t>
  </si>
  <si>
    <t xml:space="preserve">Подпрограмма "Обеспечение жильем отдельных категорий граждан Старооскольского городского округа" </t>
  </si>
  <si>
    <t>0520000000</t>
  </si>
  <si>
    <t>Основное мероприятие "Осуществление функций администрации Старооскольского городского округа по предоставлению жилых помещений детям-сиротам и детям, оставшимся без попечения родителей, и лицам из их числа по договорам найма специализированных жилых помещений"</t>
  </si>
  <si>
    <t>0520400000</t>
  </si>
  <si>
    <t>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</si>
  <si>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Основное мероприятие "Осуществление функций администрации Старооскольского городского округа по обеспечению жильем молодых семей"</t>
  </si>
  <si>
    <t>0520500000</t>
  </si>
  <si>
    <t>Основное мероприятие "Обеспечение формирования рынка наемного жилья коммерческого и социального использования и финансовых механизмов, обеспечивающих доступность и комфортность проживания граждан"</t>
  </si>
  <si>
    <t>0520600000</t>
  </si>
  <si>
    <t xml:space="preserve">Содержание муниципальной собственности </t>
  </si>
  <si>
    <t>0520622200</t>
  </si>
  <si>
    <t>0800000000</t>
  </si>
  <si>
    <t xml:space="preserve">Подпрограмма "Развитие системы обеспечения населения информацией по вопросам осуществления местного самоуправления посредством печатных изданий" </t>
  </si>
  <si>
    <t>0810000000</t>
  </si>
  <si>
    <t>Основное мероприятие "Обеспечение функционирования и развития МКУ "Редакция газеты "Оскольский край"</t>
  </si>
  <si>
    <t>0810100000</t>
  </si>
  <si>
    <t>0810122100</t>
  </si>
  <si>
    <t xml:space="preserve">Подпрограмма "Развитие системы обеспечения населения справочно-аналитической информацией" </t>
  </si>
  <si>
    <t>0820000000</t>
  </si>
  <si>
    <t>Основное мероприятие "Предоставление юридическим лицам субсидий в целях возмещения затрат в связи с оказанием справочно-информационных услуг на безвозмездной основе"</t>
  </si>
  <si>
    <t>0820100000</t>
  </si>
  <si>
    <t>0820163000</t>
  </si>
  <si>
    <t>1400000000</t>
  </si>
  <si>
    <t xml:space="preserve">Подпрограмма "Совершенствование имущественных отношений" </t>
  </si>
  <si>
    <t>1410000000</t>
  </si>
  <si>
    <t>Основное мероприятие "Выявление муниципальных объектов недвижимости, право собственности Старооскольского городского округа на которые не оформлено, а также бесхозяйных объектов недвижимости и выморочного имущества (в виде жилых помещений) с целью вовлечения их в оборот"</t>
  </si>
  <si>
    <t>1410100000</t>
  </si>
  <si>
    <t>1410122200</t>
  </si>
  <si>
    <t>Основное мероприятие "Техническая инвентаризация и оценка  объектов недвижимости в целях формирования комплекта документов, необходимых для государственной регистрации права собственности Старооскольского городского округа на объекты недвижимости и принятия их к учету в муниципальную казну Старооскольского городского округа"</t>
  </si>
  <si>
    <t>1410200000</t>
  </si>
  <si>
    <t>1410222200</t>
  </si>
  <si>
    <t>Основное мероприятие "Мероприятия по обеспечению деятельности подведомственных учреждений, в том числе на предоставление субсидий бюджетным учреждениям"</t>
  </si>
  <si>
    <t>1410300000</t>
  </si>
  <si>
    <t>1410322100</t>
  </si>
  <si>
    <t>Основное мероприятие "Проведение капитальных и текущих ремонтов объектов недвижимости в целях повышения инвестиционной привлекательности и повышения рыночной стоимости"</t>
  </si>
  <si>
    <t>1410400000</t>
  </si>
  <si>
    <t xml:space="preserve">Капитальный ремонт  </t>
  </si>
  <si>
    <t>1410424200</t>
  </si>
  <si>
    <t>Основное мероприятие "Формирование оптимального состава имущества Старооскольского городского округа, являющегося источником стабильного дохода бюджета городского округа, поступающего  от  арендных отношений, и невключение его в прогнозный план (программу) приватизации"</t>
  </si>
  <si>
    <t>1410500000</t>
  </si>
  <si>
    <t>1410522200</t>
  </si>
  <si>
    <t>Подпрограмма "Совершенствование земельных отношений"</t>
  </si>
  <si>
    <t>1420000000</t>
  </si>
  <si>
    <t>Основное мероприятие "Предоставление земельных участков на праве аренды или собственности на основании проведения торгов, а также предоставление, изъятие, переоформление земельных участков без проведения торгов"</t>
  </si>
  <si>
    <t>1420100000</t>
  </si>
  <si>
    <t>1420122200</t>
  </si>
  <si>
    <t>Основное мероприятие "Государственная регистрация права муниципальной собственности на земельные участки и невостребованные земельные   доли   земель сельскохозяйственного назначения"</t>
  </si>
  <si>
    <t>1420300000</t>
  </si>
  <si>
    <t>1420322200</t>
  </si>
  <si>
    <t>Подпрограмма "Развитие лесного хозяйства"</t>
  </si>
  <si>
    <t>1430000000</t>
  </si>
  <si>
    <t>Основное мероприятие "Противопожарное обустройство городских лесов"</t>
  </si>
  <si>
    <t>1430100000</t>
  </si>
  <si>
    <t>1430122100</t>
  </si>
  <si>
    <t>Основное мероприятие "Использование лесов при рубке поврежденных и погибших насаждений, рубке в целях ухода за лесами"</t>
  </si>
  <si>
    <t>1430200000</t>
  </si>
  <si>
    <t>1430222100</t>
  </si>
  <si>
    <t>Основное мероприятие "Воспроизводство лесов"</t>
  </si>
  <si>
    <t>1430300000</t>
  </si>
  <si>
    <t>1430322100</t>
  </si>
  <si>
    <t xml:space="preserve">Муниципальная программа "Социальная поддержка граждан в Старооскольском городском округе на 2015-2020 годы" </t>
  </si>
  <si>
    <t>0600000000</t>
  </si>
  <si>
    <t xml:space="preserve">Подпрограмма "Развитие мер социальной поддержки отдельных категорий граждан" </t>
  </si>
  <si>
    <t>0610000000</t>
  </si>
  <si>
    <t>Основное мероприятие "Предоставление мер социальной поддержки лицам, удостоенным звания "Почетный гражданин Старооскольского городского округа Белгородской области"</t>
  </si>
  <si>
    <t>0610100000</t>
  </si>
  <si>
    <t>Меры социальной поддержки лицам, удостоенным звания "Почетный гражданин Старооскольского городского округа Белгородской области"</t>
  </si>
  <si>
    <t>0610117200</t>
  </si>
  <si>
    <t xml:space="preserve">Услуги по зачислению денежных средств на счета физических лиц  </t>
  </si>
  <si>
    <t>0610126040</t>
  </si>
  <si>
    <t xml:space="preserve"> Основное мероприятие "Выплата пенсии за выслугу лет лицам, замещавшим муниципальные должности Старооскольского городского округа, и лицам, замещавшим должности муниципальной службы Старооскольского городского округа"</t>
  </si>
  <si>
    <t>0610200000</t>
  </si>
  <si>
    <t>Выплата пенсии лицам, замещавшим муниципальные должности Старооскольского городского округа, и лицам, замещавшим должности муниципальной службы Старооскольского городского округа</t>
  </si>
  <si>
    <t>0610217210</t>
  </si>
  <si>
    <t>1001</t>
  </si>
  <si>
    <t>0610226040</t>
  </si>
  <si>
    <t>Основное мероприятие "Выплата единовременной материальной помощи отдельным категориям граждан (вдовам (вдовцам), не вступившим в повторный брак, а также  несовершеннолетним детям и детям, обучающимся на очной форме обучения до достижения ими возраста 23 лет, погибших (умерших) участников ликвидации последствий катастрофы на Чернобыльской АЭС; вдовам (вдовцам) погибших (умерших) ветеранов подразделений особого риска, не вступившим в повторный брак; инвалидам боевых действий и родителям погибших (умерших) участников боевых действий). Выплата ежегодной материальной помощи матросам, особо отличившимся при исполнении обязанностей военной службы по призыву, постоянно проживающим на территории Старооскольского городского округа"</t>
  </si>
  <si>
    <t>0610300000</t>
  </si>
  <si>
    <t xml:space="preserve">Выплата единовременной материальной помощи отдельным категориям граждан </t>
  </si>
  <si>
    <t>0610317220</t>
  </si>
  <si>
    <t>Основное мероприятие "Обеспечение равной доступности услуг общественного транспорта"</t>
  </si>
  <si>
    <t>0610500000</t>
  </si>
  <si>
    <t xml:space="preserve"> Организация проезда льготной категории граждан и пенсионеров в общественном транспорте на территории Старооскольского городского округа </t>
  </si>
  <si>
    <t>0610526030</t>
  </si>
  <si>
    <t>0610600000</t>
  </si>
  <si>
    <t xml:space="preserve">Выплата денежного поощрения руководителям органов территориального общественного самоуправления и руководителям органов иных форм осуществления местного самоуправления на территории Старооскольского городского округа </t>
  </si>
  <si>
    <t>0610617240</t>
  </si>
  <si>
    <t>0610626040</t>
  </si>
  <si>
    <t>Основное мероприятие "Выплата денежного поощрения председателям групп содействия участковым уполномоченным полиции"</t>
  </si>
  <si>
    <t>0610700000</t>
  </si>
  <si>
    <t xml:space="preserve">Выплата денежного поощрения председателям групп содействия участковым уполномоченным полиции на территории Старооскольского городского округа </t>
  </si>
  <si>
    <t>0610717250</t>
  </si>
  <si>
    <t>Основное мероприятие "Компенсационные выплаты на возмещение членам семей умерших участников ликвидации последствий катастрофы на Чернобыльской АЭС, инвалидов вследствие чернобыльской катастрофы, граждан из подразделений особого риска, граждан, подвергшихся радиационному воздействию вследствие ядерных испытаний на Семипалатинском полигоне, а также вследствие аварии в 1957 году на производственном объединении "Маяк" и сбросов радиоактивных отходов в реку Теча, затрат на изготовление и установку надгробных памятников"</t>
  </si>
  <si>
    <t>0610800000</t>
  </si>
  <si>
    <t>Компенсационные выплаты на возмещение членам семей умерших участников ликвидации последствий катастрофы на Чернобыльской АЭС, инвалидов вследствие Чернобыльской катастрофы, граждан из подразделений особого риска, граждан, подвергшихся радиационному воздействию вследствие ядерных испытаний на Семипалатинском полигоне, а также вследствие аварии в 1957 году на производственном объединении "Маяк" и сбросов радиоактивных отходов в реку Теча, затрат на изготовление и установку надгробных памятников</t>
  </si>
  <si>
    <t>0610817260</t>
  </si>
  <si>
    <t>Основное мероприятие "Социальная поддержка отдельных категорий граждан  в форме оплаты услуг бани"</t>
  </si>
  <si>
    <t>0610900000</t>
  </si>
  <si>
    <t xml:space="preserve">Мероприятия по социальной поддержке отдельных категорий граждан </t>
  </si>
  <si>
    <t>0610926020</t>
  </si>
  <si>
    <t>Основное мероприятие "Предоставление ежемесячной денежной компенсации на оплату жилого помещения и коммунальных услуг отдельным категориям граждан с применением системы персонифицированных социальных счетов"</t>
  </si>
  <si>
    <t>0611000000</t>
  </si>
  <si>
    <r>
      <t xml:space="preserve">Оплата жилищно-коммунальных услуг отдельным категориям граждан </t>
    </r>
    <r>
      <rPr>
        <sz val="13"/>
        <rFont val="Times New Roman"/>
        <family val="1"/>
      </rPr>
      <t xml:space="preserve">
</t>
    </r>
  </si>
  <si>
    <t>0611052500</t>
  </si>
  <si>
    <t>Основное мероприятие "Предоставление ежемесячной денежной компенсации расходов по оплате жилищно-коммунальных услуг ветеранам труда"</t>
  </si>
  <si>
    <t>0611100000</t>
  </si>
  <si>
    <t xml:space="preserve">Выплата ежемесячных денежных компенсаций расходов по оплате жилищно-коммунальных услуг ветеранам труда </t>
  </si>
  <si>
    <t>0611172510</t>
  </si>
  <si>
    <t>Основное мероприятие "Предоставление ежемесячной денежной компенсации расходов по оплате жилищно-коммунальных услуг реабилитированным лицам и лицам, признанным пострадавшими от политических репрессий"</t>
  </si>
  <si>
    <t>0611200000</t>
  </si>
  <si>
    <t>Выплата ежемесячных денежных компенсаций расходов по оплате жилищно-коммунальных услуг реабилитированным лицам и лицам, признанным пострадавшими от политических репрессий</t>
  </si>
  <si>
    <t>0611272520</t>
  </si>
  <si>
    <t>Основное мероприятие "Предоставление ежемесячной денежной компенсации расходов по оплате жилищно-коммунальных услуг многодетным семьям"</t>
  </si>
  <si>
    <t>0611300000</t>
  </si>
  <si>
    <t>Выплата ежемесячных денежных компенсаций расходов по оплате жилищно-коммунальных услуг многодетным семьям</t>
  </si>
  <si>
    <t>0611372530</t>
  </si>
  <si>
    <t>Основное мероприятие "Предоставление ежемесячной денежной компенсации расходов по оплате жилищно-коммунальных услуг иным категориям"</t>
  </si>
  <si>
    <t>0611400000</t>
  </si>
  <si>
    <t xml:space="preserve">Выплата ежемесячных денежных компенсаций расходов по оплате жилищно-коммунальных услуг иным категориям граждан
</t>
  </si>
  <si>
    <t>0611472540</t>
  </si>
  <si>
    <t>Основное мероприятие "Предоставление  субсидий на оплату жилого помещения и коммунальных услуг"</t>
  </si>
  <si>
    <t>0611500000</t>
  </si>
  <si>
    <r>
      <t>Предоставление гражданам адресных</t>
    </r>
    <r>
      <rPr>
        <sz val="13"/>
        <color indexed="10"/>
        <rFont val="Times New Roman"/>
        <family val="1"/>
      </rPr>
      <t xml:space="preserve"> </t>
    </r>
    <r>
      <rPr>
        <sz val="13"/>
        <rFont val="Times New Roman"/>
        <family val="1"/>
      </rPr>
      <t xml:space="preserve">субсидий на оплату жилого помещения и коммунальных услуг
</t>
    </r>
  </si>
  <si>
    <t>0611571510</t>
  </si>
  <si>
    <t>Основное мероприятие "Предоставление ежегодной денежной выплаты жителям Белгородской области, награжденным знаком "Почетный донор СССР", "Почетный донор России"</t>
  </si>
  <si>
    <t>0611600000</t>
  </si>
  <si>
    <t xml:space="preserve">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 
</t>
  </si>
  <si>
    <t>0611652200</t>
  </si>
  <si>
    <t>Основное мероприятие "Предоставление ежемесячной денежной выплаты отдельным категориям граждан (ветеранам труда, ветеранам военной службы)"</t>
  </si>
  <si>
    <t>0611700000</t>
  </si>
  <si>
    <t>Оплата ежемесячных денежных выплат ветеранам труда, ветеранам военной службы</t>
  </si>
  <si>
    <t>0611772410</t>
  </si>
  <si>
    <t>Основное мероприятие "Предоставление ежемесячной денежной выплаты отдельным категориям граждан (труженикам тыла)"</t>
  </si>
  <si>
    <t>0611800000</t>
  </si>
  <si>
    <t>Оплата ежемесячных денежных выплат труженикам тыла</t>
  </si>
  <si>
    <t>0611872420</t>
  </si>
  <si>
    <t>Основное мероприятие "Предоставление ежемесячной денежной выплаты отдельным категориям граждан (реабилитированным лицам)"</t>
  </si>
  <si>
    <t>0611900000</t>
  </si>
  <si>
    <t xml:space="preserve">Оплата ежемесячных денежных выплат реабилитированным лицам </t>
  </si>
  <si>
    <t>0611972430</t>
  </si>
  <si>
    <t>Основное мероприятие "Предоставление ежемесячной денежной выплаты отдельным категориям граждан (лицам, признанным пострадавшими от политических репрессий)"</t>
  </si>
  <si>
    <t>0612000000</t>
  </si>
  <si>
    <t xml:space="preserve">Оплата ежемесячных денежных выплат лицам, признанным пострадавшими от политических репрессий
</t>
  </si>
  <si>
    <t>0612072440</t>
  </si>
  <si>
    <t>Основное мероприятие "Предоставление ежемесячной денежной выплаты лицам, родившимся в период с 22 июня 1923 г. по 3 сентября 1945 г. (Дети войны)"</t>
  </si>
  <si>
    <t>0612100000</t>
  </si>
  <si>
    <t xml:space="preserve">Оплата ежемесячных денежных выплат лицам, родившимся в период с 22 июня 1923 года по 3 сентября 1945 года (Дети войны)
</t>
  </si>
  <si>
    <t>0612172450</t>
  </si>
  <si>
    <t>Основное мероприятие "Предоставление ежемесячного пособия на ребенка гражданам, имеющим детей"</t>
  </si>
  <si>
    <t>0612200000</t>
  </si>
  <si>
    <t xml:space="preserve">Выплата ежемесячных пособий гражданам, имеющим детей  
</t>
  </si>
  <si>
    <t>0612272850</t>
  </si>
  <si>
    <t>Основное мероприятие "Предоставление ежемесячных субсидий на оплату услуг связи отдельным категориям граждан РФ, проживающим на территории Белгородской области (ветеранам боевых действий, военнослужащим, проходившим военную службу в условиях чрезвычайного положения и при вооруженных конфликтах в РФ, а также проходившим военную службу в Чеченской республике с января 1997 года по июль 1999 года; лицам, привлекавшимся органами местной власти к разминированию территорий и объектов в период 1943-1950 гг.)"</t>
  </si>
  <si>
    <t>0612300000</t>
  </si>
  <si>
    <t xml:space="preserve">Выплата субсидий ветеранам боевых действий и другим категориям военнослужащих, лицам, привлекавшимся органами местной власти к разминированию территорий и объектов в период 1943-1950 годов </t>
  </si>
  <si>
    <t>0612372360</t>
  </si>
  <si>
    <t>Основное мероприятие "Предоставление единовременного пособия при рождении ребенка гражданам, не подлежащим обязательному социальному страхованию, на случай временной нетрудоспособности и в связи с материнством"</t>
  </si>
  <si>
    <t>0612400000</t>
  </si>
  <si>
    <t xml:space="preserve">Осуществление переданных органам государственной власти субъектов Российской Федерации   полномочий Российской Федерации по выплате пособий при рождении ребенка гражданам, не подлежащим обязательному социальному страхованию на случай временной нетрудоспособности и в связи с материнством, в соответствии с Федеральным законом от 19 мая 1995 года N 81-ФЗ "О государственных пособиях гражданам, имеющим детей" </t>
  </si>
  <si>
    <t>0612453830</t>
  </si>
  <si>
    <t>Основное мероприятие "Предоставление ежемесячного пособия по уходу за ребенком до достижения им возраста полутора лет гражданам, не подлежащим обязательному социальному страхованию, на случай временной нетрудоспособности и в связи с материнством"</t>
  </si>
  <si>
    <t>0612500000</t>
  </si>
  <si>
    <t xml:space="preserve">Осуществление переданных органам государственной власти субъектов Российской Федерации полномочий Российской Федерации по выплате пособий по уходу за ребенком до достижения им возраста полутора лет гражданам, не подлежащим обязательному социальному страхованию на случай временной нетрудоспособности и в связи с материнством, в соответствии с Федеральным законом от 19 мая 1995 года N 81-ФЗ "О государственных пособиях гражданам, имеющим детей" 
</t>
  </si>
  <si>
    <t>0612553810</t>
  </si>
  <si>
    <t>Основное мероприятие "Предоставление ежемесячной денежной выплаты в случае рождения третьего ребенка или последующих детей до достижения ребенком возраста трех лет"</t>
  </si>
  <si>
    <t>0612700000</t>
  </si>
  <si>
    <t>0612800000</t>
  </si>
  <si>
    <t>Выплата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N 40-ФЗ "Об обязательном страховании ответственности владельцев транспортных средств"</t>
  </si>
  <si>
    <t>0612852800</t>
  </si>
  <si>
    <t>Основное мероприятие "Выплата пособия Героям Советского союза, Героям Социалистического труда, полным кавалерам Ордена Славы, вдовам Героев Социалистического труда и полных кавалеров ордена Трудовой Славы"</t>
  </si>
  <si>
    <t>0612900000</t>
  </si>
  <si>
    <t>Социальная поддержка вдов Героев Социалистического Труда и полных кавалеров ордена Трудовой Славы</t>
  </si>
  <si>
    <t>0612971990</t>
  </si>
  <si>
    <t>Основное мероприятие "Выплата пособия на погребение умерших граждан, не подлежащих обязательному социальному страхованию и не являющихся пенсионерами, а также в случае рождения мертвого ребенка по истечении 154 дней беременности"</t>
  </si>
  <si>
    <t>0613000000</t>
  </si>
  <si>
    <t xml:space="preserve">Организация предоставления социального пособия на погребение </t>
  </si>
  <si>
    <t>0613071270</t>
  </si>
  <si>
    <t xml:space="preserve">Предоставление материальной и иной помощи для погребения 
</t>
  </si>
  <si>
    <t>0613072620</t>
  </si>
  <si>
    <t>Основное мероприятие "Выплата пособия лицам, которым присвоено звание "Почетный гражданин Белгородской области"</t>
  </si>
  <si>
    <t>0613100000</t>
  </si>
  <si>
    <t>Выплата пособия лицам, которым присвоено звание "Почетный гражданин Белгородской области"</t>
  </si>
  <si>
    <t>0613172350</t>
  </si>
  <si>
    <t>0613200000</t>
  </si>
  <si>
    <t xml:space="preserve">Выплата ежемесячных пособий отдельным категориям граждан (инвалидам боевых действий I и II групп, а также членам семей военнослужащих и сотрудников, погибших при исполнении обязанностей военной службы или служебных обязанностей в районах боевых действий; вдовам погибших (умерших) ветеранов подразделений особого риска)
</t>
  </si>
  <si>
    <t>0613272370</t>
  </si>
  <si>
    <t>Основное мероприятие "Выплата единовременного пособия и пособия на основе социального контракта малоимущим гражданам и гражданам, оказавшимся в трудной жизненной ситуации"</t>
  </si>
  <si>
    <t>0613300000</t>
  </si>
  <si>
    <t xml:space="preserve">Выплата пособий малоимущим гражданам и гражданам, оказавшимся в тяжелой жизненной ситуации
</t>
  </si>
  <si>
    <t>0613372310</t>
  </si>
  <si>
    <t xml:space="preserve">Основное мероприятие "Обеспечение равной доступности услуг общественного транспорта" </t>
  </si>
  <si>
    <t>0613400000</t>
  </si>
  <si>
    <t>Обеспечение равной доступности услуг общественного транспорта на территории Белгородской области для отдельных категорий граждан, оказание мер социальной поддержки которым относится к ведению Российской Федерации и субъектов Российской Федерации</t>
  </si>
  <si>
    <t>0613473820</t>
  </si>
  <si>
    <t>Основное мероприятие "Меры социальной защиты семей, родивших третьего и последующих детей по предоставлению материнского (семейного) капитала"</t>
  </si>
  <si>
    <t>0613500000</t>
  </si>
  <si>
    <t xml:space="preserve">Осуществление дополнительных мер социальной защиты семей, родивших третьего и последующих детей, по предоставлению материнского (семейного) капитала </t>
  </si>
  <si>
    <t>0613573000</t>
  </si>
  <si>
    <t>Основное мероприятие "Отдельные меры социальной поддержки граждан, подвергшихся радиации"</t>
  </si>
  <si>
    <t>0613600000</t>
  </si>
  <si>
    <t>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</si>
  <si>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0613651370</t>
  </si>
  <si>
    <t>Основное мероприятие "Выплата единовременной материальной помощи при рождении ребенка (детей) женщинам, находящимся в трудной жизненной ситуации и сохранившим беременность"</t>
  </si>
  <si>
    <t>0613700000</t>
  </si>
  <si>
    <t>Выплата единовременной адресной материальной помощи женщинам, находящимся в трудной жизненной ситуации и сохранившим беременность</t>
  </si>
  <si>
    <t>0613774000</t>
  </si>
  <si>
    <t xml:space="preserve">Подпрограмма "Модернизация и развитие социального обслуживания населения" </t>
  </si>
  <si>
    <t>0620000000</t>
  </si>
  <si>
    <t>Основное мероприятие "Организация работы по заключению договоров  пожизненного содержания с иждивением в Старооскольском городском округе"</t>
  </si>
  <si>
    <t>0620100000</t>
  </si>
  <si>
    <t>0620122100</t>
  </si>
  <si>
    <t>1002</t>
  </si>
  <si>
    <t>0620126020</t>
  </si>
  <si>
    <t>0620117270</t>
  </si>
  <si>
    <t xml:space="preserve">Услуги по зачислению денежных средств на счета физических лиц </t>
  </si>
  <si>
    <t>0620126040</t>
  </si>
  <si>
    <t>Основное мероприятие "Социальное обслуживание населения"</t>
  </si>
  <si>
    <t>0620200000</t>
  </si>
  <si>
    <t xml:space="preserve">Осуществление полномочий по обеспечению права граждан на социальное обслуживание </t>
  </si>
  <si>
    <t>0620271590</t>
  </si>
  <si>
    <t>Основное мероприятие "Предоставление широкого спектра социальных услуг гражданам пожилого возраста, способствующих активизации их жизнедеятельности"</t>
  </si>
  <si>
    <t>0620400000</t>
  </si>
  <si>
    <t>0620426010</t>
  </si>
  <si>
    <t xml:space="preserve">Подпрограмма "Социальная поддержка семьи и детей" </t>
  </si>
  <si>
    <t>0630000000</t>
  </si>
  <si>
    <t>Основное мероприятие "Единовременная выплата при одновременном рождении (усыновлении)  двух детей - 10 000 руб., трех и более детей - 50 000 руб."</t>
  </si>
  <si>
    <t>0630100000</t>
  </si>
  <si>
    <t xml:space="preserve">Выплаты многодетным семьям </t>
  </si>
  <si>
    <t>0630117280</t>
  </si>
  <si>
    <t>0630126040</t>
  </si>
  <si>
    <t>Основное мероприятие "Вручение удостоверений многодетным семьям"</t>
  </si>
  <si>
    <t>0630300000</t>
  </si>
  <si>
    <t>0630326020</t>
  </si>
  <si>
    <t>Основное мероприятие "Предоставление ежегодной выплаты к началу учебного года на детей-учащихся общеобразовательных учреждений из многодетных малоимущих семей и многодетных неполных семей на приобретение школьно-письменных принадлежностей"</t>
  </si>
  <si>
    <t>0630400000</t>
  </si>
  <si>
    <t>0630417280</t>
  </si>
  <si>
    <t>0630426040</t>
  </si>
  <si>
    <t>Основное мероприятие "Предоставление ежегодной частичной компенсации многодетным семьям, в составе которых шесть и более детей, на покупку комплекта школьной одежды и спортивной формы (для детей школьного возраста)"</t>
  </si>
  <si>
    <t>0630500000</t>
  </si>
  <si>
    <t>0630517280</t>
  </si>
  <si>
    <t>0630526040</t>
  </si>
  <si>
    <t>Основное мероприятие "Единовременная выплата на приобретение школьной формы первоклассникам из многодетных семей - учащимся образовательного учреждения "Православная гимназия во имя Святого Благоверного Великого князя Александра Невского № 38"</t>
  </si>
  <si>
    <t>0630800000</t>
  </si>
  <si>
    <t>0630817280</t>
  </si>
  <si>
    <t>0630900000</t>
  </si>
  <si>
    <t>0630917280</t>
  </si>
  <si>
    <t>Основное мероприятие "Обеспечение бесплатного проезда детей из многодетных семей, обучающихся в общеобразовательных учреждениях Белгородской области"</t>
  </si>
  <si>
    <t>0631000000</t>
  </si>
  <si>
    <t>Осуществление полномочий субъекта Российской Федерации на осуществление мер соцзащиты многодетных семей</t>
  </si>
  <si>
    <t>0631072880</t>
  </si>
  <si>
    <t>Основное мероприятие "Бесплатное обеспечение школьной формой детей из многодетных семей-учащихся первых классов общеобразовательных учреждений Белгородской области"</t>
  </si>
  <si>
    <t>0631100000</t>
  </si>
  <si>
    <t>0631172880</t>
  </si>
  <si>
    <t>Основное мероприятие "Льготное питание детей из многодетных семей, обучающихся в общеобразовательных учреждениях Белгородской области"</t>
  </si>
  <si>
    <t>0631200000</t>
  </si>
  <si>
    <t>0631272880</t>
  </si>
  <si>
    <t>Основное мероприятие "Предоставление ежемесячных субсидий на оплату услуг связи отдельным категориям граждан РФ, проживающим на территории Белгородской области (многодетные семьи)"</t>
  </si>
  <si>
    <t>0631300000</t>
  </si>
  <si>
    <t>0631372880</t>
  </si>
  <si>
    <t>Основное мероприятие "Проведение социально- значимых мероприятий с детьми и семьями"</t>
  </si>
  <si>
    <t>0631500000</t>
  </si>
  <si>
    <t>0631526010</t>
  </si>
  <si>
    <t>Основное мероприятие "Оплата за коммунальные услуги, ремонт и содержание жилых помещений, закрепленных за детьми-сиротами и детьми, оставшимися без попечения родителей"</t>
  </si>
  <si>
    <t>0631900000</t>
  </si>
  <si>
    <t>0631924200</t>
  </si>
  <si>
    <t>Основное мероприятие  "Выплата единовременного пособия при передаче ребенка на воспитание в семью"</t>
  </si>
  <si>
    <t>0632000000</t>
  </si>
  <si>
    <t xml:space="preserve">Выплата единовременного пособия при всех формах устройства детей, лишенных родительского попечения, в семью
</t>
  </si>
  <si>
    <t>0632052600</t>
  </si>
  <si>
    <t>Основное мероприятие  "Выплата ежемесячного пособия опекуну (попечителю) либо одному из приемных родителей или родителей-воспитателей на содержание каждого из детей-сирот и детей, оставшихся без попечения родителей"</t>
  </si>
  <si>
    <t>0632100000</t>
  </si>
  <si>
    <t>0632172870</t>
  </si>
  <si>
    <t>Основное мероприятие  "Выплата вознаграждения, причитающегося приемным родителям на каждого ребенка, взятого на воспитание в семью"</t>
  </si>
  <si>
    <t>0632200000</t>
  </si>
  <si>
    <t>0632272870</t>
  </si>
  <si>
    <t>Основное мероприятие  "Осуществление мер по социальной защите граждан, являющихся усыновителями, в виде пособий"</t>
  </si>
  <si>
    <t>0632300000</t>
  </si>
  <si>
    <t xml:space="preserve">Осуществление полномочий субъекта Российской Федерации на осуществление мер по социальной защите граждан, являющихся усыновителями
</t>
  </si>
  <si>
    <t>0632372860</t>
  </si>
  <si>
    <t>0632400000</t>
  </si>
  <si>
    <t xml:space="preserve">Социальная поддержка детей-сирот и детей, оставшихся без попечения родителей, в части оплаты за содержание жилых помещений, закрепленных за детьми-сиротами, и капитального ремонта 
</t>
  </si>
  <si>
    <t>0632471370</t>
  </si>
  <si>
    <t xml:space="preserve">Подпрограмма  "Мероприятия по обеспечению доступной среды" </t>
  </si>
  <si>
    <t>0640000000</t>
  </si>
  <si>
    <t>Основное мероприятие "Предоставление услуги службы "Социального такси" инвалидам на специализированном и ином автотранспорте МБУ "КЦСОН"</t>
  </si>
  <si>
    <t>0640200000</t>
  </si>
  <si>
    <t>0640222100</t>
  </si>
  <si>
    <t>Основное мероприятие "Обеспечение перевозки слабослышащих и глухих детей, проживающих на территории Старооскольского городского округа, в специализированные (коррекционные) школы - интернаты"</t>
  </si>
  <si>
    <t>0640400000</t>
  </si>
  <si>
    <t>0640426020</t>
  </si>
  <si>
    <t>Основное мероприятие "Проведение культурно-массовых и спортивных мероприятий с инвалидами"</t>
  </si>
  <si>
    <t>0640600000</t>
  </si>
  <si>
    <t>0640626010</t>
  </si>
  <si>
    <t xml:space="preserve">Подпрограмма "Поддержка социально ориентированных некоммерческих организаций" </t>
  </si>
  <si>
    <t>0650000000</t>
  </si>
  <si>
    <t>Основное мероприятие  "Финансовая поддержка СОНКО, участвующих в реализации социально-значимых мероприятий на территории Старооскольского городского округа"</t>
  </si>
  <si>
    <t>0650100000</t>
  </si>
  <si>
    <t>0650163000</t>
  </si>
  <si>
    <t xml:space="preserve">Подпрограмма "Обеспечение реализации муниципальной программы "Социальная поддержка граждан в Старооскольском городском округе на 2015-2020 годы" </t>
  </si>
  <si>
    <t>0660000000</t>
  </si>
  <si>
    <t xml:space="preserve">Основное мероприятие "Обеспечение выполнения переданных полномочий  администрацией городского округа  по организации предоставления дополнительных мер социальной  поддержки и социальной помощи  отдельным категориям граждан" </t>
  </si>
  <si>
    <t>0660100000</t>
  </si>
  <si>
    <t>0660121120</t>
  </si>
  <si>
    <t>Основное мероприятие "Обеспечение выполнения переданных полномочий  администрацией городского округа  по  предоставлению дополнительных мер социальной  поддержки и социальной помощи  отдельным категориям граждан"</t>
  </si>
  <si>
    <t>0660200000</t>
  </si>
  <si>
    <t>0660222100</t>
  </si>
  <si>
    <t>Основное мероприятие "Организация  предоставления отдельных мер социальной защиты населения"</t>
  </si>
  <si>
    <t>0660300000</t>
  </si>
  <si>
    <t xml:space="preserve">Организация предоставления отдельных мер социальной защиты населения
</t>
  </si>
  <si>
    <t>0660371230</t>
  </si>
  <si>
    <t>Основное мероприятие "Осуществление деятельности по опеке и попечительству в отношении несовершеннолетних и лиц из числа детей - сирот и детей, оставшихся без попечения родителей"</t>
  </si>
  <si>
    <t>0660400000</t>
  </si>
  <si>
    <t xml:space="preserve">Осуществление деятельности по опеке и попечительству в отношении несовершеннолетних и лиц из числа детей-сирот и детей, оставшихся без попечения родителей
</t>
  </si>
  <si>
    <t>0660471240</t>
  </si>
  <si>
    <t>Основное мероприятие "Осуществление деятельности по опеке и попечительству в отношении совершеннолетних  лиц"</t>
  </si>
  <si>
    <t>0660500000</t>
  </si>
  <si>
    <t>Осуществление деятельности по опеке и попечительству в отношении совершеннолетних лиц</t>
  </si>
  <si>
    <t>0660571250</t>
  </si>
  <si>
    <t>Основное мероприятие  "Организация предоставления ежемесячных денежных компенсаций расходов по оплате жилищно-коммунальных услуг"</t>
  </si>
  <si>
    <t>0660600000</t>
  </si>
  <si>
    <t xml:space="preserve">Организация предоставления ежемесячных денежных компенсаций расходов по оплате жилищно-коммунальных услуг 
</t>
  </si>
  <si>
    <t>0660671260</t>
  </si>
  <si>
    <t>Основное мероприятие  "Организация  финансового обеспечения  выполнения  переданных полномочий"</t>
  </si>
  <si>
    <t>0660700000</t>
  </si>
  <si>
    <t xml:space="preserve">Осуществление полномочий по обеспечению права граждан на социальное обслуживание 
</t>
  </si>
  <si>
    <t>0660771590</t>
  </si>
  <si>
    <t>Основное мероприятие "Выплата денежного поощрения руководителям органов территориального общественного самоуправления и руководителям органов иных форм осуществления местного самоуправления на территории Старооскольского городского округа"</t>
  </si>
  <si>
    <t>Основное мероприятие "Проведение турнира городов России по дзюдо среди юношей и девушек под девизом "Дзюдо против наркотиков"</t>
  </si>
  <si>
    <t xml:space="preserve">Основное мероприятие "Открытое первенство города по пулевой стрельбе среди юниоров под девизом "Молодежь против наркотиков"
</t>
  </si>
  <si>
    <t>Основное мероприятие "Организация поездок "По местам боевой славы"</t>
  </si>
  <si>
    <t xml:space="preserve">Мероприятия подпрограммы "Обеспечение жильем молодых семей" федеральной целевой программы "Жилище" на 2015-2020 годы </t>
  </si>
  <si>
    <t>Основное мероприятие "Обеспечение деятельности МБУ "Старооскольский центр оценки качества образования"</t>
  </si>
  <si>
    <t xml:space="preserve">Основное мероприятие "Издание плаката "Спортивная гордость Старого Оскола"
</t>
  </si>
  <si>
    <t>Основное мероприятие "Обеспечение деятельности муниципальных музеев и Старооскольского зоопарка"</t>
  </si>
  <si>
    <t>Основное мероприятие "Обеспечение деятельности (оказание услуг) библиотек Старооскольской ЦБС"</t>
  </si>
  <si>
    <t>Основное мероприятие "Реализация учреждениями общественно-значимых мероприятий, направленных на создание комфортных условий предоставления культурных услуг населению и развитие народного творчества"</t>
  </si>
  <si>
    <t>Основное мероприятие "Обеспечение деятельности (оказание услуг) Старооскольского театра"</t>
  </si>
  <si>
    <t>Основное мероприятие "Ежеквартальная выплата денежных средств на проезд обучающимся из многодетных семей к месту учебы и обратно, проживающим в двух километрах и более и не пользующимся подвозом школьным автобусом - учащимся образовательного учреждения "Православная гимназия во имя Святого Благоверного Великого князя Александра Невского № 38"</t>
  </si>
  <si>
    <t>Основное мероприятие "Возмещение  расходов, связанных с предоставлением мер социальной поддержки педагогическим работникам муниципальных  учреждений дополнительного образования, подведомственных управлению культуры, проживающим и работающим в сельских населенных пунктах, рабочих поселках (поселках городского типа) на территории Белгородской области по оплате помещения и коммунальных услуг"</t>
  </si>
  <si>
    <t>Основное мероприятие "Выявление и создание условий развития талантливой молодежи, использование продуктов ее инновационной деятельности"</t>
  </si>
  <si>
    <t>Основное мероприятие "Возмещение расходов, связанных с предоставлением мер социальной поддержки специалистам учреждений культуры и искусства, проживающим и (или) работающим в сельской местности,  по оплате помещения и коммунальных услуг"</t>
  </si>
  <si>
    <t>1020400000</t>
  </si>
  <si>
    <t>Основное мероприятие "Содержание придорожной территории вдоль автомобильных дорог Старооскольского городского округа"</t>
  </si>
  <si>
    <t>Основное мероприятие "Оснащение жилых помещений муниципального жилищного фонда индивидуальными приборами учета потребления коммунальных ресурсов"</t>
  </si>
  <si>
    <t>1210400000</t>
  </si>
  <si>
    <t>1210424200</t>
  </si>
  <si>
    <t>Основное мероприятие "Возмещение расходов, связанных с предоставлением мер социальной поддержки педагогическим работникам и отдельным категориям работников муниципальных дошкольных образовательных учреждений, проживающих и работающих в сельских населенных пунктах, рабочих поселках (поселках городского типа) на территории Белгородской области, по оплате помещения и коммунальных услуг"</t>
  </si>
  <si>
    <t>Основное мероприятие "Совершенствование финансово-экономических условий учреждений дополнительного образования "</t>
  </si>
  <si>
    <t>Основное мероприятие "Обеспечение медико-социального сопровождения обучающихся и воспитанников учреждений общего, дошкольного и дополнительного образования"</t>
  </si>
  <si>
    <t>Основное мероприятие "Предоставление услуг финансово-экономического сервиса и хозяйственного обслуживания учреждений сферы образования городского округа"</t>
  </si>
  <si>
    <t>Основное мероприятие "Обеспечение условий для организации и проведения в соответствии с действующим законодательством государственной итоговой аттестации выпускников общеобразовательных учреждений городского округа"</t>
  </si>
  <si>
    <t>Муниципальная программа "Формирование и развитие системы муниципальной кадровой политики в Старооскольском городском округе на 2015-2020 годы"</t>
  </si>
  <si>
    <t>Основное мероприятие "Подготовка работников (профессиональное образование и профессиональное обучение) и дополнительное профессиональное образование"</t>
  </si>
  <si>
    <t>1500000000</t>
  </si>
  <si>
    <t>1500100000</t>
  </si>
  <si>
    <t>1500121220</t>
  </si>
  <si>
    <t>Содержание ребенка в семье опекуна и приемной семье, а также  вознаграждение, причитающееся приемному родителю</t>
  </si>
  <si>
    <t>0220273050</t>
  </si>
  <si>
    <t>Возмещение молодым учителям общеобразовательных учреждений Старооскольского городского округа разницы в процентных ставках по ипотечному кредиту в рамках проекта "Ипотека для молодых учителей общеобразовательных учреждений Белгородской области"</t>
  </si>
  <si>
    <t xml:space="preserve">Предоставление дополнительной выплаты спортсменам из малоимущих семей </t>
  </si>
  <si>
    <t>0310500000</t>
  </si>
  <si>
    <t>0310526010</t>
  </si>
  <si>
    <t>Основное мероприятие "Содержание муниципального имущества"</t>
  </si>
  <si>
    <t>1410800000</t>
  </si>
  <si>
    <t>1410844100</t>
  </si>
  <si>
    <t>0901</t>
  </si>
  <si>
    <t>Основное мероприятие "Организация предоставления мер по поддержке сельскохозяйственного производства"</t>
  </si>
  <si>
    <t>1020900000</t>
  </si>
  <si>
    <t>1020971290</t>
  </si>
  <si>
    <t>0314</t>
  </si>
  <si>
    <t>0310</t>
  </si>
  <si>
    <t>Подпрограмма "Развитие инженерной инфраструктуры"</t>
  </si>
  <si>
    <t>Основное мероприятие "Строительство и реконструкция инженерных сетей и объектов"</t>
  </si>
  <si>
    <t>1240000000</t>
  </si>
  <si>
    <t>1240100000</t>
  </si>
  <si>
    <t>1240144100</t>
  </si>
  <si>
    <t>0502</t>
  </si>
  <si>
    <t>Основное мероприятие "Строительство и реконструкция автомобильных дорог и проездов"</t>
  </si>
  <si>
    <t>1330100000</t>
  </si>
  <si>
    <t>1330144100</t>
  </si>
  <si>
    <t>Расходы на содержание Контрольно-счетной палаты муниципального образования</t>
  </si>
  <si>
    <t xml:space="preserve">Расходы на выплаты по оплате труда председателя Контрольно-счетной палаты муниципального образования и его заместителей </t>
  </si>
  <si>
    <t>Основное мероприятие "Обеспечение деятельности (оказание услуг) подведомственных муниципальных учреждений"</t>
  </si>
  <si>
    <t>Основное мероприятие "Поощрение членов народных дружин и казачьих обществ за активное участие в охране общественного порядка и борьбе с правонарушениями"</t>
  </si>
  <si>
    <t>0120300000</t>
  </si>
  <si>
    <t>0120326010</t>
  </si>
  <si>
    <t>0210324200</t>
  </si>
  <si>
    <t>1610121120</t>
  </si>
  <si>
    <t>0110900000</t>
  </si>
  <si>
    <t>0110926010</t>
  </si>
  <si>
    <t>0610326040</t>
  </si>
  <si>
    <t>Основное мероприятие "Обеспечение доступности учреждений культуры и искусства"</t>
  </si>
  <si>
    <t>0640300000</t>
  </si>
  <si>
    <t>Основное мероприятие "Строительство, реконструкция и капитальный ремонт общеобразовательных учреждений городского округа"</t>
  </si>
  <si>
    <t>0220300000</t>
  </si>
  <si>
    <t>0220324200</t>
  </si>
  <si>
    <t>Основное мероприятие "Выплата ежемесячного пособия инвалидам боевых действий I и II групп, а также членам семей военнослужащих и сотрудников, погибших при исполнении обязанностей военной службы в районах боевых действий"</t>
  </si>
  <si>
    <t>1102</t>
  </si>
  <si>
    <t>1103</t>
  </si>
  <si>
    <t>Реализация мероприятий по обеспечению населения чистой питьевой водой</t>
  </si>
  <si>
    <t>Содержание муниципальной собственности</t>
  </si>
  <si>
    <t>1410822200</t>
  </si>
  <si>
    <t>Основное мероприятие "Выплата инвалидам (в том числе детям-инвалидам), имеющим транспортные средства в соответствии с медицинскими показаниями, или их законным представителям компенсации страховых премий по договору обязательного страхования гражданской ответственности владельцев транспортных средств"</t>
  </si>
  <si>
    <t>1500121420</t>
  </si>
  <si>
    <t>1500121120</t>
  </si>
  <si>
    <t>Местный бюджет 2017</t>
  </si>
  <si>
    <t>Областной бюджет 2017</t>
  </si>
  <si>
    <t>Распределение бюджетных ассигнований по целевым статьям (муниципальным программам Старооскольского городского округа и непрограммным направлениям деятельности), группам видов расходов, разделам, подразделам классификации расходов бюджета на 2017 год</t>
  </si>
  <si>
    <t xml:space="preserve">Строительство, реконструкция </t>
  </si>
  <si>
    <t>0220344100</t>
  </si>
  <si>
    <t>0703</t>
  </si>
  <si>
    <t>Дополнительные выплаты гражданам, предоставляемые за счет средств бюджета Старооскольского городского округа</t>
  </si>
  <si>
    <t>0270317130</t>
  </si>
  <si>
    <t>Основное мероприятие "Выплаты гражданам, заключившим договор о целевом обучении"</t>
  </si>
  <si>
    <t>0270300000</t>
  </si>
  <si>
    <t xml:space="preserve"> Проведение оздоровительной кампании детей </t>
  </si>
  <si>
    <t>Повышение оплаты труда работникам учреждений культуры</t>
  </si>
  <si>
    <t>0410177780</t>
  </si>
  <si>
    <t>0420177780</t>
  </si>
  <si>
    <t>0430177780</t>
  </si>
  <si>
    <t>0430224200</t>
  </si>
  <si>
    <t>Подпрограмма "Сохранение объектов культурного наследия"</t>
  </si>
  <si>
    <t>Основное мероприятие "Реализация мероприятий по сохранению объектов культурного наследия (памятников истории и культуры) Старооскольского городского округа"</t>
  </si>
  <si>
    <t>0440000000</t>
  </si>
  <si>
    <t>0440300000</t>
  </si>
  <si>
    <t>0440324200</t>
  </si>
  <si>
    <t>0450177780</t>
  </si>
  <si>
    <t>Основное мероприятие "Реконструкция и капитальный ремонт учреждений дополнительного образования"</t>
  </si>
  <si>
    <t>0230400000</t>
  </si>
  <si>
    <t>0230424200</t>
  </si>
  <si>
    <t>Основное мероприятие "Осуществление функций администрации Старооскольского городского округа по обеспечению жильем граждан, уволенных с военной службы (службы), и приравненных к ним лиц"</t>
  </si>
  <si>
    <t>Обеспечение жильем граждан, уволенных с военной службы (службы), и приравненных к ним лиц</t>
  </si>
  <si>
    <t>0520900000</t>
  </si>
  <si>
    <t>0520954850</t>
  </si>
  <si>
    <t xml:space="preserve">Оказание содействия достижению целевых показателей реализации региональных программ развития агропромышленного комплекса </t>
  </si>
  <si>
    <t>0120222100</t>
  </si>
  <si>
    <t>0610726040</t>
  </si>
  <si>
    <t>0630826040</t>
  </si>
  <si>
    <t>Реализация мероприятий государственной программы Российской Федерации "Доступная среда" на 2011-2020 годы</t>
  </si>
  <si>
    <t xml:space="preserve">Осуществление  полномочий по ежемесячной денежной выплате, назначаемой в случае рождения третьего ребенка или последующих детей до достижения ребенком возраста трех лет </t>
  </si>
  <si>
    <t xml:space="preserve">Стипендии главы администрации Старооскольского городского округа </t>
  </si>
  <si>
    <t>Мероприятия государственной программы "Доступная среда" до 2020 года</t>
  </si>
  <si>
    <t>05205L0200</t>
  </si>
  <si>
    <t>Основное мероприятие "Предоставление ежемесячной денежной компенсации расходов на уплату взноса на капитальный ремонт общего имущества в многоквартирном доме лицам, достигшим возраста семидесяти и восьмидесяти лет"</t>
  </si>
  <si>
    <t>Выплата компенсации расходов в целях соблюдения утвержденных предельных (максимальных) индексов изменения размера вносимой гражданами платы за коммунальные услуги</t>
  </si>
  <si>
    <t>0614000000</t>
  </si>
  <si>
    <t>0614100000</t>
  </si>
  <si>
    <t>0614172560</t>
  </si>
  <si>
    <t>Основное мероприятие "Обеспечение доступности учреждений образования"</t>
  </si>
  <si>
    <t>0640900000</t>
  </si>
  <si>
    <t>06403L0270</t>
  </si>
  <si>
    <t>Основное мероприятие "Обеспечение доступности учреждений физической культуры и спорта"</t>
  </si>
  <si>
    <t>0640800000</t>
  </si>
  <si>
    <t>Создание в общеобразовательных организациях, расположенных в сельской местности, условий для занятий физической культурой и спортом</t>
  </si>
  <si>
    <t>12401L0180</t>
  </si>
  <si>
    <t>Основное  мероприятие         "Выплата компенсации расходов в целях соблюдения утвержденных предельных (максимальных) индексов изменения размера вносимой гражданами платы за коммунальные услуги"</t>
  </si>
  <si>
    <t>Основное мероприятие "Организация мер поддержки и социальной адаптации отдельных категорий граждан молодежи (молодые люди, оказавшиеся в трудной жизненной ситуации)"</t>
  </si>
  <si>
    <t>Основное мероприятие "Разработка и подготовка выпуска печатной продукции по безопасности в молодежной среде"</t>
  </si>
  <si>
    <t>Основное мероприятие "Проведение капитального ремонта муниципальных библиотек"</t>
  </si>
  <si>
    <t>0410200000</t>
  </si>
  <si>
    <t>0410224200</t>
  </si>
  <si>
    <t>Основное мероприятие "Осуществление противопожарных мероприятий в муниципальных библиотеках"</t>
  </si>
  <si>
    <t>0410300000</t>
  </si>
  <si>
    <t>0410324200</t>
  </si>
  <si>
    <t>Подпрограмма «Развитие спортивной инфраструктуры»</t>
  </si>
  <si>
    <t>Основное мероприятие «Капитальный ремонт и реконструкция объектов физической культуры и спорта»</t>
  </si>
  <si>
    <t>0720000000</t>
  </si>
  <si>
    <t>0720200000</t>
  </si>
  <si>
    <t>0720224200</t>
  </si>
  <si>
    <t>Содержание дорожного хозяйства</t>
  </si>
  <si>
    <t>1330225200</t>
  </si>
  <si>
    <t xml:space="preserve">Сумма  </t>
  </si>
  <si>
    <t>Основное мероприятие "Проведение работ по постановке на кадастровый учет границ Старооскольского городского округа"</t>
  </si>
  <si>
    <t>1420200000</t>
  </si>
  <si>
    <t>1420225900</t>
  </si>
  <si>
    <t>Ежемесячные денежные выплаты гражданам, заключившим договоры пожизненного содержания с иждивением в Старооскольском городском округе</t>
  </si>
  <si>
    <t>2</t>
  </si>
  <si>
    <t>3</t>
  </si>
  <si>
    <t>4</t>
  </si>
  <si>
    <t>5</t>
  </si>
  <si>
    <t>04101R5192</t>
  </si>
  <si>
    <t>Государственная поддержка лучших работников муниципальных учреждений культуры, находящихся на территории сельских поселений</t>
  </si>
  <si>
    <t>04101R5195</t>
  </si>
  <si>
    <t>Государственная поддержка муниципальных учреждений культуры</t>
  </si>
  <si>
    <t>Обеспечение развития и укрепление материально-технической базы муниципальных домов культуры, поддержку творческой деятельности муниципальных театров в городах численностью до 300 тысяч жителей</t>
  </si>
  <si>
    <t>04301R5194</t>
  </si>
  <si>
    <t>04301R5580</t>
  </si>
  <si>
    <t>04501R5580</t>
  </si>
  <si>
    <t>10204R5430</t>
  </si>
  <si>
    <t>0420124200</t>
  </si>
  <si>
    <t>Основное мероприятие "Осуществление противопожарных мероприятий"</t>
  </si>
  <si>
    <t>0460200000</t>
  </si>
  <si>
    <t>0460224200</t>
  </si>
  <si>
    <t>05204R0820</t>
  </si>
  <si>
    <t>05205R0200</t>
  </si>
  <si>
    <t>Основное мероприятие "Обеспечение частичного финансирования расходов редакций местных печатных изданий, соучредителем которых выступает администрация Старооскольского городского округа"</t>
  </si>
  <si>
    <t>0810300000</t>
  </si>
  <si>
    <t>0810363000</t>
  </si>
  <si>
    <t>Основное мероприятие "Пополнение уставного фонда муниципальных унитарных предприятий"</t>
  </si>
  <si>
    <t>1410600000</t>
  </si>
  <si>
    <t>1410622200</t>
  </si>
  <si>
    <t>1410900000</t>
  </si>
  <si>
    <t>1410922200</t>
  </si>
  <si>
    <t>Подпрограмма "Развитие и поддержка малого и среднего предпринимательства Старооскольского городского округа на 2015-2020 годы"</t>
  </si>
  <si>
    <t>0910000000</t>
  </si>
  <si>
    <t>Основное мероприятие "Субсидирование части затрат на рекламу"</t>
  </si>
  <si>
    <t>0910300000</t>
  </si>
  <si>
    <t>0910363000</t>
  </si>
  <si>
    <t>Основное мероприятие "Субсидирование части расходов на уплату арендных платежей"</t>
  </si>
  <si>
    <t>0910400000</t>
  </si>
  <si>
    <t>0910463000</t>
  </si>
  <si>
    <t>9990070550</t>
  </si>
  <si>
    <t>Средства, передаваемые для компенсации расходов, возникших в результате решений, принятых органами власти другого уровня, за счет средств резервного фонда Правительства Белгородской области</t>
  </si>
  <si>
    <t>0130124200</t>
  </si>
  <si>
    <t>07103R0810</t>
  </si>
  <si>
    <t>06127R0840</t>
  </si>
  <si>
    <t>Компенсация отдельным категориям граждан оплаты взноса на капитальный ремонт общего имущества в многоквартирном доме</t>
  </si>
  <si>
    <t>06140R4620</t>
  </si>
  <si>
    <t>06403R0270</t>
  </si>
  <si>
    <t>06408R0270</t>
  </si>
  <si>
    <t>06409R0270</t>
  </si>
  <si>
    <t>,</t>
  </si>
  <si>
    <t>Субсидии на реализацию мероприятий по благоустройству дворовых и придворовых территорий многоквартирных домов</t>
  </si>
  <si>
    <t>1220671380</t>
  </si>
  <si>
    <t>02203R0970</t>
  </si>
  <si>
    <t>0810500000</t>
  </si>
  <si>
    <t>0810522100</t>
  </si>
  <si>
    <t>Основное мероприятие "Приобретение имущества в муниципальную собственность"</t>
  </si>
  <si>
    <r>
      <t>Основное мероприятие "Обеспечение деятельности МАУ</t>
    </r>
    <r>
      <rPr>
        <b/>
        <sz val="13"/>
        <rFont val="Calibri"/>
        <family val="2"/>
      </rPr>
      <t> </t>
    </r>
    <r>
      <rPr>
        <b/>
        <sz val="13"/>
        <rFont val="Times New Roman"/>
        <family val="1"/>
      </rPr>
      <t>"Издательский дом "Оскольский край"</t>
    </r>
  </si>
  <si>
    <t xml:space="preserve"> Приложение 10</t>
  </si>
  <si>
    <t xml:space="preserve"> к решению Совета депутатов</t>
  </si>
  <si>
    <t xml:space="preserve"> Старооскольского городского округа</t>
  </si>
  <si>
    <t xml:space="preserve"> от «___»_________ 2017 г. № ____ </t>
  </si>
  <si>
    <t xml:space="preserve"> тыс. руб.</t>
  </si>
  <si>
    <t xml:space="preserve"> от 04 мая 2017 г. № 550</t>
  </si>
</sst>
</file>

<file path=xl/styles.xml><?xml version="1.0" encoding="utf-8"?>
<styleSheet xmlns="http://schemas.openxmlformats.org/spreadsheetml/2006/main">
  <numFmts count="25">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00000"/>
    <numFmt numFmtId="173" formatCode="?"/>
    <numFmt numFmtId="174" formatCode="000"/>
    <numFmt numFmtId="175" formatCode="0.0"/>
    <numFmt numFmtId="176" formatCode="#,##0.0"/>
    <numFmt numFmtId="177" formatCode="&quot;Да&quot;;&quot;Да&quot;;&quot;Нет&quot;"/>
    <numFmt numFmtId="178" formatCode="&quot;Истина&quot;;&quot;Истина&quot;;&quot;Ложь&quot;"/>
    <numFmt numFmtId="179" formatCode="&quot;Вкл&quot;;&quot;Вкл&quot;;&quot;Выкл&quot;"/>
    <numFmt numFmtId="180" formatCode="[$€-2]\ ###,000_);[Red]\([$€-2]\ ###,000\)"/>
  </numFmts>
  <fonts count="50">
    <font>
      <sz val="10"/>
      <name val="Arial"/>
      <family val="0"/>
    </font>
    <font>
      <sz val="11"/>
      <color indexed="8"/>
      <name val="Calibri"/>
      <family val="2"/>
    </font>
    <font>
      <b/>
      <sz val="13"/>
      <name val="Times New Roman"/>
      <family val="1"/>
    </font>
    <font>
      <sz val="13"/>
      <name val="Times New Roman"/>
      <family val="1"/>
    </font>
    <font>
      <b/>
      <sz val="10"/>
      <name val="Arial"/>
      <family val="2"/>
    </font>
    <font>
      <sz val="13"/>
      <color indexed="8"/>
      <name val="Times New Roman"/>
      <family val="1"/>
    </font>
    <font>
      <sz val="12"/>
      <name val="Times New Roman"/>
      <family val="1"/>
    </font>
    <font>
      <b/>
      <sz val="11.5"/>
      <name val="Times New Roman"/>
      <family val="1"/>
    </font>
    <font>
      <sz val="13"/>
      <color indexed="10"/>
      <name val="Times New Roman"/>
      <family val="1"/>
    </font>
    <font>
      <b/>
      <sz val="13"/>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3"/>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3"/>
      <color theme="1"/>
      <name val="Times New Roman"/>
      <family val="1"/>
    </font>
    <font>
      <b/>
      <sz val="13"/>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border>
    <border>
      <left style="thin"/>
      <right style="thin"/>
      <top/>
      <bottom style="thin"/>
    </border>
    <border>
      <left>
        <color indexed="63"/>
      </left>
      <right>
        <color indexed="63"/>
      </right>
      <top>
        <color indexed="63"/>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1" applyNumberFormat="0" applyAlignment="0" applyProtection="0"/>
    <xf numFmtId="0" fontId="32" fillId="27" borderId="2" applyNumberFormat="0" applyAlignment="0" applyProtection="0"/>
    <xf numFmtId="0" fontId="33" fillId="27" borderId="1" applyNumberFormat="0" applyAlignment="0" applyProtection="0"/>
    <xf numFmtId="0" fontId="34"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28" borderId="7" applyNumberFormat="0" applyAlignment="0" applyProtection="0"/>
    <xf numFmtId="0" fontId="40" fillId="0" borderId="0" applyNumberFormat="0" applyFill="0" applyBorder="0" applyAlignment="0" applyProtection="0"/>
    <xf numFmtId="0" fontId="41" fillId="29" borderId="0" applyNumberFormat="0" applyBorder="0" applyAlignment="0" applyProtection="0"/>
    <xf numFmtId="0" fontId="0" fillId="0" borderId="0">
      <alignment/>
      <protection/>
    </xf>
    <xf numFmtId="0" fontId="29" fillId="0" borderId="0">
      <alignment/>
      <protection/>
    </xf>
    <xf numFmtId="0" fontId="0" fillId="0" borderId="0">
      <alignment/>
      <protection/>
    </xf>
    <xf numFmtId="0" fontId="0" fillId="0" borderId="0">
      <alignment/>
      <protection/>
    </xf>
    <xf numFmtId="0" fontId="0" fillId="0" borderId="0">
      <alignment/>
      <protection/>
    </xf>
    <xf numFmtId="0" fontId="42" fillId="0" borderId="0" applyNumberFormat="0" applyFill="0" applyBorder="0" applyAlignment="0" applyProtection="0"/>
    <xf numFmtId="0" fontId="43" fillId="30" borderId="0" applyNumberFormat="0" applyBorder="0" applyAlignment="0" applyProtection="0"/>
    <xf numFmtId="0" fontId="4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5" fillId="0" borderId="9" applyNumberFormat="0" applyFill="0" applyAlignment="0" applyProtection="0"/>
    <xf numFmtId="0" fontId="46"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7" fillId="32" borderId="0" applyNumberFormat="0" applyBorder="0" applyAlignment="0" applyProtection="0"/>
  </cellStyleXfs>
  <cellXfs count="60">
    <xf numFmtId="0" fontId="0" fillId="0" borderId="0" xfId="0" applyAlignment="1">
      <alignment/>
    </xf>
    <xf numFmtId="0" fontId="4" fillId="33" borderId="0" xfId="0" applyFont="1" applyFill="1" applyAlignment="1">
      <alignment/>
    </xf>
    <xf numFmtId="0" fontId="0" fillId="33" borderId="0" xfId="0" applyFont="1" applyFill="1" applyAlignment="1">
      <alignment/>
    </xf>
    <xf numFmtId="0" fontId="3" fillId="33" borderId="0" xfId="0" applyFont="1" applyFill="1" applyAlignment="1">
      <alignment/>
    </xf>
    <xf numFmtId="0" fontId="2" fillId="33" borderId="0" xfId="0" applyFont="1" applyFill="1" applyAlignment="1">
      <alignment/>
    </xf>
    <xf numFmtId="0" fontId="3" fillId="33" borderId="10" xfId="0" applyNumberFormat="1" applyFont="1" applyFill="1" applyBorder="1" applyAlignment="1">
      <alignment horizontal="center" vertical="center" wrapText="1"/>
    </xf>
    <xf numFmtId="3" fontId="3" fillId="33" borderId="10" xfId="0" applyNumberFormat="1" applyFont="1" applyFill="1" applyBorder="1" applyAlignment="1">
      <alignment horizontal="center" vertical="center" wrapText="1"/>
    </xf>
    <xf numFmtId="49" fontId="3" fillId="33" borderId="10" xfId="0" applyNumberFormat="1" applyFont="1" applyFill="1" applyBorder="1" applyAlignment="1">
      <alignment horizontal="center" vertical="center" wrapText="1"/>
    </xf>
    <xf numFmtId="0" fontId="48" fillId="33" borderId="10" xfId="0" applyNumberFormat="1" applyFont="1" applyFill="1" applyBorder="1" applyAlignment="1">
      <alignment horizontal="center" vertical="center" wrapText="1"/>
    </xf>
    <xf numFmtId="0" fontId="2" fillId="33" borderId="0" xfId="0" applyNumberFormat="1" applyFont="1" applyFill="1" applyAlignment="1">
      <alignment vertical="center"/>
    </xf>
    <xf numFmtId="0" fontId="3" fillId="33" borderId="0" xfId="0" applyFont="1" applyFill="1" applyAlignment="1">
      <alignment/>
    </xf>
    <xf numFmtId="0" fontId="3" fillId="33" borderId="0" xfId="0" applyFont="1" applyFill="1" applyAlignment="1">
      <alignment horizontal="left"/>
    </xf>
    <xf numFmtId="0" fontId="2" fillId="33" borderId="0" xfId="0" applyFont="1" applyFill="1" applyAlignment="1">
      <alignment wrapText="1"/>
    </xf>
    <xf numFmtId="0" fontId="2" fillId="33" borderId="10" xfId="0" applyNumberFormat="1" applyFont="1" applyFill="1" applyBorder="1" applyAlignment="1">
      <alignment horizontal="center" vertical="center" wrapText="1"/>
    </xf>
    <xf numFmtId="49" fontId="2" fillId="33" borderId="10" xfId="0" applyNumberFormat="1" applyFont="1" applyFill="1" applyBorder="1" applyAlignment="1">
      <alignment horizontal="center" vertical="center" wrapText="1"/>
    </xf>
    <xf numFmtId="3" fontId="2" fillId="33" borderId="10" xfId="0" applyNumberFormat="1" applyFont="1" applyFill="1" applyBorder="1" applyAlignment="1">
      <alignment horizontal="center" vertical="center" wrapText="1"/>
    </xf>
    <xf numFmtId="2" fontId="3" fillId="33" borderId="10" xfId="0" applyNumberFormat="1" applyFont="1" applyFill="1" applyBorder="1" applyAlignment="1">
      <alignment horizontal="center" vertical="center" wrapText="1"/>
    </xf>
    <xf numFmtId="49" fontId="2" fillId="33" borderId="10" xfId="0" applyNumberFormat="1" applyFont="1" applyFill="1" applyBorder="1" applyAlignment="1">
      <alignment horizontal="center" wrapText="1"/>
    </xf>
    <xf numFmtId="2" fontId="2" fillId="33" borderId="10" xfId="0" applyNumberFormat="1" applyFont="1" applyFill="1" applyBorder="1" applyAlignment="1">
      <alignment horizontal="center" vertical="center" wrapText="1"/>
    </xf>
    <xf numFmtId="2" fontId="3" fillId="33" borderId="10" xfId="53" applyNumberFormat="1" applyFont="1" applyFill="1" applyBorder="1" applyAlignment="1">
      <alignment horizontal="center" vertical="center" wrapText="1"/>
      <protection/>
    </xf>
    <xf numFmtId="172" fontId="3" fillId="33" borderId="10" xfId="0" applyNumberFormat="1" applyFont="1" applyFill="1" applyBorder="1" applyAlignment="1">
      <alignment horizontal="center" vertical="center" wrapText="1"/>
    </xf>
    <xf numFmtId="0" fontId="0" fillId="33" borderId="10" xfId="0" applyFill="1" applyBorder="1" applyAlignment="1">
      <alignment/>
    </xf>
    <xf numFmtId="49" fontId="48" fillId="33" borderId="10" xfId="0" applyNumberFormat="1" applyFont="1" applyFill="1" applyBorder="1" applyAlignment="1">
      <alignment horizontal="center" vertical="center" wrapText="1"/>
    </xf>
    <xf numFmtId="3" fontId="48" fillId="33" borderId="10" xfId="0" applyNumberFormat="1" applyFont="1" applyFill="1" applyBorder="1" applyAlignment="1">
      <alignment horizontal="center" vertical="center" wrapText="1"/>
    </xf>
    <xf numFmtId="172" fontId="2" fillId="33" borderId="10" xfId="0" applyNumberFormat="1" applyFont="1" applyFill="1" applyBorder="1" applyAlignment="1">
      <alignment horizontal="center" vertical="center" wrapText="1"/>
    </xf>
    <xf numFmtId="172" fontId="5" fillId="33" borderId="10" xfId="0" applyNumberFormat="1" applyFont="1" applyFill="1" applyBorder="1" applyAlignment="1">
      <alignment horizontal="center" vertical="center" wrapText="1"/>
    </xf>
    <xf numFmtId="2" fontId="3" fillId="33" borderId="10" xfId="57" applyNumberFormat="1" applyFont="1" applyFill="1" applyBorder="1" applyAlignment="1">
      <alignment horizontal="center" vertical="center" wrapText="1"/>
      <protection/>
    </xf>
    <xf numFmtId="0" fontId="49" fillId="33" borderId="10" xfId="0" applyNumberFormat="1" applyFont="1" applyFill="1" applyBorder="1" applyAlignment="1">
      <alignment horizontal="center" vertical="center" wrapText="1"/>
    </xf>
    <xf numFmtId="3" fontId="3" fillId="33" borderId="11" xfId="0" applyNumberFormat="1" applyFont="1" applyFill="1" applyBorder="1" applyAlignment="1">
      <alignment horizontal="center" vertical="center" wrapText="1"/>
    </xf>
    <xf numFmtId="2" fontId="7" fillId="33" borderId="10" xfId="0" applyNumberFormat="1" applyFont="1" applyFill="1" applyBorder="1" applyAlignment="1">
      <alignment horizontal="center" vertical="center" wrapText="1"/>
    </xf>
    <xf numFmtId="2" fontId="6" fillId="33" borderId="10" xfId="0" applyNumberFormat="1" applyFont="1" applyFill="1" applyBorder="1" applyAlignment="1">
      <alignment horizontal="center" vertical="center" wrapText="1"/>
    </xf>
    <xf numFmtId="174" fontId="3" fillId="33" borderId="10" xfId="57" applyNumberFormat="1" applyFont="1" applyFill="1" applyBorder="1" applyAlignment="1">
      <alignment horizontal="center" vertical="center" wrapText="1"/>
      <protection/>
    </xf>
    <xf numFmtId="3" fontId="2" fillId="33" borderId="10" xfId="0" applyNumberFormat="1" applyFont="1" applyFill="1" applyBorder="1" applyAlignment="1" applyProtection="1">
      <alignment horizontal="center" vertical="center" wrapText="1"/>
      <protection locked="0"/>
    </xf>
    <xf numFmtId="3" fontId="3" fillId="33" borderId="12" xfId="0" applyNumberFormat="1" applyFont="1" applyFill="1" applyBorder="1" applyAlignment="1">
      <alignment horizontal="center" vertical="center" wrapText="1"/>
    </xf>
    <xf numFmtId="0" fontId="0" fillId="33" borderId="10" xfId="0" applyFont="1" applyFill="1" applyBorder="1" applyAlignment="1">
      <alignment/>
    </xf>
    <xf numFmtId="0" fontId="3" fillId="33" borderId="10" xfId="0" applyFont="1" applyFill="1" applyBorder="1" applyAlignment="1">
      <alignment horizontal="center" vertical="center" wrapText="1"/>
    </xf>
    <xf numFmtId="0" fontId="5" fillId="33" borderId="10" xfId="0" applyNumberFormat="1" applyFont="1" applyFill="1" applyBorder="1" applyAlignment="1">
      <alignment horizontal="center" vertical="center" wrapText="1"/>
    </xf>
    <xf numFmtId="0" fontId="2" fillId="33" borderId="10" xfId="57" applyNumberFormat="1" applyFont="1" applyFill="1" applyBorder="1" applyAlignment="1">
      <alignment horizontal="center" vertical="center" wrapText="1"/>
      <protection/>
    </xf>
    <xf numFmtId="0" fontId="2" fillId="33" borderId="10" xfId="57" applyFont="1" applyFill="1" applyBorder="1" applyAlignment="1">
      <alignment horizontal="center" vertical="center" wrapText="1"/>
      <protection/>
    </xf>
    <xf numFmtId="0" fontId="3" fillId="33" borderId="10" xfId="57" applyNumberFormat="1" applyFont="1" applyFill="1" applyBorder="1" applyAlignment="1">
      <alignment horizontal="center" vertical="center" wrapText="1"/>
      <protection/>
    </xf>
    <xf numFmtId="49" fontId="2" fillId="33" borderId="10" xfId="56" applyNumberFormat="1" applyFont="1" applyFill="1" applyBorder="1" applyAlignment="1">
      <alignment horizontal="center" vertical="center" wrapText="1"/>
      <protection/>
    </xf>
    <xf numFmtId="49" fontId="3" fillId="33" borderId="10" xfId="56" applyNumberFormat="1" applyFont="1" applyFill="1" applyBorder="1" applyAlignment="1">
      <alignment horizontal="center" vertical="center" wrapText="1"/>
      <protection/>
    </xf>
    <xf numFmtId="0" fontId="3" fillId="33" borderId="10" xfId="57" applyFont="1" applyFill="1" applyBorder="1" applyAlignment="1">
      <alignment horizontal="center" vertical="center" wrapText="1"/>
      <protection/>
    </xf>
    <xf numFmtId="1" fontId="3" fillId="33" borderId="10" xfId="0" applyNumberFormat="1" applyFont="1" applyFill="1" applyBorder="1" applyAlignment="1">
      <alignment horizontal="center" vertical="center" wrapText="1"/>
    </xf>
    <xf numFmtId="0" fontId="0" fillId="33" borderId="0" xfId="0" applyNumberFormat="1" applyFont="1" applyFill="1" applyAlignment="1">
      <alignment vertical="center"/>
    </xf>
    <xf numFmtId="3" fontId="2" fillId="33" borderId="0" xfId="0" applyNumberFormat="1" applyFont="1" applyFill="1" applyBorder="1" applyAlignment="1">
      <alignment horizontal="center" vertical="center" wrapText="1"/>
    </xf>
    <xf numFmtId="49" fontId="3" fillId="0" borderId="10" xfId="0" applyNumberFormat="1" applyFont="1" applyFill="1" applyBorder="1" applyAlignment="1">
      <alignment horizontal="center" vertical="center" wrapText="1"/>
    </xf>
    <xf numFmtId="49" fontId="2" fillId="0" borderId="10" xfId="0" applyNumberFormat="1" applyFont="1" applyFill="1" applyBorder="1" applyAlignment="1">
      <alignment horizontal="center" vertical="center" wrapText="1"/>
    </xf>
    <xf numFmtId="2" fontId="3" fillId="0" borderId="10" xfId="0" applyNumberFormat="1" applyFont="1" applyFill="1" applyBorder="1" applyAlignment="1">
      <alignment horizontal="center" vertical="center" wrapText="1"/>
    </xf>
    <xf numFmtId="2" fontId="2" fillId="0" borderId="10" xfId="0" applyNumberFormat="1" applyFont="1" applyFill="1" applyBorder="1" applyAlignment="1">
      <alignment horizontal="center" vertical="center" wrapText="1"/>
    </xf>
    <xf numFmtId="0" fontId="2" fillId="0" borderId="10" xfId="0" applyNumberFormat="1" applyFont="1" applyFill="1" applyBorder="1" applyAlignment="1">
      <alignment horizontal="center" vertical="center" wrapText="1"/>
    </xf>
    <xf numFmtId="3" fontId="2" fillId="0" borderId="10" xfId="0" applyNumberFormat="1" applyFont="1" applyFill="1" applyBorder="1" applyAlignment="1">
      <alignment horizontal="center" vertical="center" wrapText="1"/>
    </xf>
    <xf numFmtId="3" fontId="3" fillId="0" borderId="10" xfId="0" applyNumberFormat="1" applyFont="1" applyFill="1" applyBorder="1" applyAlignment="1">
      <alignment horizontal="center" vertical="center" wrapText="1"/>
    </xf>
    <xf numFmtId="0" fontId="3" fillId="0" borderId="10" xfId="0" applyNumberFormat="1" applyFont="1" applyFill="1" applyBorder="1" applyAlignment="1">
      <alignment horizontal="center" vertical="center" wrapText="1"/>
    </xf>
    <xf numFmtId="172" fontId="5" fillId="0" borderId="10" xfId="0" applyNumberFormat="1" applyFont="1" applyFill="1" applyBorder="1" applyAlignment="1">
      <alignment horizontal="center" vertical="center" wrapText="1"/>
    </xf>
    <xf numFmtId="1" fontId="3" fillId="0" borderId="10" xfId="0" applyNumberFormat="1" applyFont="1" applyFill="1" applyBorder="1" applyAlignment="1">
      <alignment horizontal="center" vertical="center" wrapText="1"/>
    </xf>
    <xf numFmtId="0" fontId="48" fillId="0" borderId="10" xfId="0" applyNumberFormat="1" applyFont="1" applyFill="1" applyBorder="1" applyAlignment="1">
      <alignment horizontal="center" vertical="center" wrapText="1"/>
    </xf>
    <xf numFmtId="0" fontId="2" fillId="33" borderId="0" xfId="0" applyFont="1" applyFill="1" applyAlignment="1">
      <alignment horizontal="center"/>
    </xf>
    <xf numFmtId="0" fontId="2" fillId="33" borderId="0" xfId="0" applyFont="1" applyFill="1" applyAlignment="1">
      <alignment horizontal="center" wrapText="1"/>
    </xf>
    <xf numFmtId="0" fontId="3" fillId="33" borderId="13" xfId="0" applyFont="1" applyFill="1" applyBorder="1" applyAlignment="1">
      <alignment horizontal="right"/>
    </xf>
  </cellXfs>
  <cellStyles count="54">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3" xfId="54"/>
    <cellStyle name="Обычный 4" xfId="55"/>
    <cellStyle name="Обычный 5" xfId="56"/>
    <cellStyle name="Обычный_Алексеевский уведомление" xfId="57"/>
    <cellStyle name="Followed Hyperlink" xfId="58"/>
    <cellStyle name="Плохой" xfId="59"/>
    <cellStyle name="Пояснение" xfId="60"/>
    <cellStyle name="Примечание" xfId="61"/>
    <cellStyle name="Percent" xfId="62"/>
    <cellStyle name="Связанная ячейка" xfId="63"/>
    <cellStyle name="Текст предупреждения" xfId="64"/>
    <cellStyle name="Comma" xfId="65"/>
    <cellStyle name="Comma [0]" xfId="66"/>
    <cellStyle name="Хороший"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553</xdr:row>
      <xdr:rowOff>0</xdr:rowOff>
    </xdr:from>
    <xdr:to>
      <xdr:col>0</xdr:col>
      <xdr:colOff>47625</xdr:colOff>
      <xdr:row>553</xdr:row>
      <xdr:rowOff>0</xdr:rowOff>
    </xdr:to>
    <xdr:sp fLocksText="0">
      <xdr:nvSpPr>
        <xdr:cNvPr id="1" name="Text Box 19"/>
        <xdr:cNvSpPr txBox="1">
          <a:spLocks noChangeArrowheads="1"/>
        </xdr:cNvSpPr>
      </xdr:nvSpPr>
      <xdr:spPr>
        <a:xfrm>
          <a:off x="0" y="519198225"/>
          <a:ext cx="4762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553</xdr:row>
      <xdr:rowOff>0</xdr:rowOff>
    </xdr:from>
    <xdr:to>
      <xdr:col>0</xdr:col>
      <xdr:colOff>47625</xdr:colOff>
      <xdr:row>553</xdr:row>
      <xdr:rowOff>0</xdr:rowOff>
    </xdr:to>
    <xdr:sp fLocksText="0">
      <xdr:nvSpPr>
        <xdr:cNvPr id="2" name="Text Box 19"/>
        <xdr:cNvSpPr txBox="1">
          <a:spLocks noChangeArrowheads="1"/>
        </xdr:cNvSpPr>
      </xdr:nvSpPr>
      <xdr:spPr>
        <a:xfrm>
          <a:off x="0" y="519198225"/>
          <a:ext cx="4762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553</xdr:row>
      <xdr:rowOff>0</xdr:rowOff>
    </xdr:from>
    <xdr:to>
      <xdr:col>0</xdr:col>
      <xdr:colOff>47625</xdr:colOff>
      <xdr:row>553</xdr:row>
      <xdr:rowOff>0</xdr:rowOff>
    </xdr:to>
    <xdr:sp fLocksText="0">
      <xdr:nvSpPr>
        <xdr:cNvPr id="3" name="Text Box 19"/>
        <xdr:cNvSpPr txBox="1">
          <a:spLocks noChangeArrowheads="1"/>
        </xdr:cNvSpPr>
      </xdr:nvSpPr>
      <xdr:spPr>
        <a:xfrm>
          <a:off x="0" y="519198225"/>
          <a:ext cx="4762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U930"/>
  <sheetViews>
    <sheetView tabSelected="1" view="pageLayout" zoomScaleSheetLayoutView="100" workbookViewId="0" topLeftCell="A1">
      <selection activeCell="A6" sqref="A6:E8"/>
    </sheetView>
  </sheetViews>
  <sheetFormatPr defaultColWidth="9.140625" defaultRowHeight="12.75"/>
  <cols>
    <col min="1" max="1" width="41.421875" style="44" customWidth="1"/>
    <col min="2" max="2" width="14.28125" style="2" customWidth="1"/>
    <col min="3" max="3" width="7.140625" style="2" customWidth="1"/>
    <col min="4" max="4" width="9.57421875" style="2" customWidth="1"/>
    <col min="5" max="5" width="12.00390625" style="2" customWidth="1"/>
    <col min="6" max="6" width="12.421875" style="2" hidden="1" customWidth="1"/>
    <col min="7" max="7" width="12.140625" style="2" hidden="1" customWidth="1"/>
    <col min="8" max="16384" width="9.140625" style="2" customWidth="1"/>
  </cols>
  <sheetData>
    <row r="1" spans="1:7" s="3" customFormat="1" ht="16.5">
      <c r="A1" s="9"/>
      <c r="B1" s="10" t="s">
        <v>992</v>
      </c>
      <c r="C1" s="10"/>
      <c r="D1" s="10"/>
      <c r="F1" s="10"/>
      <c r="G1" s="10"/>
    </row>
    <row r="2" spans="1:7" s="3" customFormat="1" ht="16.5">
      <c r="A2" s="9"/>
      <c r="B2" s="10" t="s">
        <v>993</v>
      </c>
      <c r="C2" s="10"/>
      <c r="D2" s="10"/>
      <c r="F2" s="10"/>
      <c r="G2" s="10"/>
    </row>
    <row r="3" spans="1:7" s="3" customFormat="1" ht="16.5">
      <c r="A3" s="9"/>
      <c r="B3" s="11" t="s">
        <v>994</v>
      </c>
      <c r="C3" s="11"/>
      <c r="D3" s="11"/>
      <c r="F3" s="11"/>
      <c r="G3" s="11"/>
    </row>
    <row r="4" spans="1:7" s="3" customFormat="1" ht="16.5" hidden="1">
      <c r="A4" s="9"/>
      <c r="B4" s="10" t="s">
        <v>995</v>
      </c>
      <c r="C4" s="10"/>
      <c r="D4" s="10"/>
      <c r="F4" s="10"/>
      <c r="G4" s="10"/>
    </row>
    <row r="5" spans="1:2" s="3" customFormat="1" ht="16.5">
      <c r="A5" s="9"/>
      <c r="B5" s="3" t="s">
        <v>997</v>
      </c>
    </row>
    <row r="6" spans="1:7" s="3" customFormat="1" ht="16.5" customHeight="1">
      <c r="A6" s="58" t="s">
        <v>870</v>
      </c>
      <c r="B6" s="58"/>
      <c r="C6" s="58"/>
      <c r="D6" s="58"/>
      <c r="E6" s="58"/>
      <c r="F6" s="12"/>
      <c r="G6" s="12"/>
    </row>
    <row r="7" spans="1:7" s="3" customFormat="1" ht="16.5" customHeight="1">
      <c r="A7" s="58"/>
      <c r="B7" s="58"/>
      <c r="C7" s="58"/>
      <c r="D7" s="58"/>
      <c r="E7" s="58"/>
      <c r="F7" s="12"/>
      <c r="G7" s="12"/>
    </row>
    <row r="8" spans="1:7" s="3" customFormat="1" ht="36.75" customHeight="1">
      <c r="A8" s="58"/>
      <c r="B8" s="58"/>
      <c r="C8" s="58"/>
      <c r="D8" s="58"/>
      <c r="E8" s="58"/>
      <c r="F8" s="12"/>
      <c r="G8" s="12"/>
    </row>
    <row r="9" spans="1:7" s="3" customFormat="1" ht="16.5">
      <c r="A9" s="57"/>
      <c r="B9" s="57"/>
      <c r="C9" s="57"/>
      <c r="D9" s="57"/>
      <c r="E9" s="57"/>
      <c r="F9" s="57"/>
      <c r="G9" s="57"/>
    </row>
    <row r="10" spans="1:7" s="3" customFormat="1" ht="16.5">
      <c r="A10" s="9"/>
      <c r="D10" s="59" t="s">
        <v>996</v>
      </c>
      <c r="E10" s="59"/>
      <c r="F10" s="11"/>
      <c r="G10" s="11"/>
    </row>
    <row r="11" spans="1:7" ht="49.5">
      <c r="A11" s="13" t="s">
        <v>0</v>
      </c>
      <c r="B11" s="14" t="s">
        <v>13</v>
      </c>
      <c r="C11" s="14" t="s">
        <v>14</v>
      </c>
      <c r="D11" s="14" t="s">
        <v>29</v>
      </c>
      <c r="E11" s="14" t="s">
        <v>934</v>
      </c>
      <c r="F11" s="7" t="s">
        <v>868</v>
      </c>
      <c r="G11" s="7" t="s">
        <v>869</v>
      </c>
    </row>
    <row r="12" spans="1:7" ht="16.5">
      <c r="A12" s="13">
        <v>1</v>
      </c>
      <c r="B12" s="14" t="s">
        <v>939</v>
      </c>
      <c r="C12" s="14" t="s">
        <v>940</v>
      </c>
      <c r="D12" s="14" t="s">
        <v>941</v>
      </c>
      <c r="E12" s="14" t="s">
        <v>942</v>
      </c>
      <c r="F12" s="7"/>
      <c r="G12" s="7"/>
    </row>
    <row r="13" spans="1:7" ht="94.5" customHeight="1">
      <c r="A13" s="13" t="s">
        <v>31</v>
      </c>
      <c r="B13" s="14" t="s">
        <v>175</v>
      </c>
      <c r="C13" s="14"/>
      <c r="D13" s="7"/>
      <c r="E13" s="15">
        <f aca="true" t="shared" si="0" ref="E13:E88">F13+G13</f>
        <v>62727</v>
      </c>
      <c r="F13" s="15">
        <f>F14+F33+F44+F54</f>
        <v>60975</v>
      </c>
      <c r="G13" s="15">
        <f>G14+G33+G44+G54</f>
        <v>1752</v>
      </c>
    </row>
    <row r="14" spans="1:7" ht="126.75" customHeight="1">
      <c r="A14" s="13" t="s">
        <v>176</v>
      </c>
      <c r="B14" s="14" t="s">
        <v>177</v>
      </c>
      <c r="C14" s="14"/>
      <c r="D14" s="7"/>
      <c r="E14" s="15">
        <f t="shared" si="0"/>
        <v>54</v>
      </c>
      <c r="F14" s="15">
        <f>F15+F18+F21+F24+F30+F27</f>
        <v>54</v>
      </c>
      <c r="G14" s="15">
        <f>G15+G18+G21+G24+G30+G27</f>
        <v>0</v>
      </c>
    </row>
    <row r="15" spans="1:7" ht="90.75" customHeight="1">
      <c r="A15" s="13" t="s">
        <v>178</v>
      </c>
      <c r="B15" s="14" t="s">
        <v>179</v>
      </c>
      <c r="C15" s="14"/>
      <c r="D15" s="7"/>
      <c r="E15" s="15">
        <f t="shared" si="0"/>
        <v>3</v>
      </c>
      <c r="F15" s="15">
        <f>F16</f>
        <v>3</v>
      </c>
      <c r="G15" s="15">
        <f>G16</f>
        <v>0</v>
      </c>
    </row>
    <row r="16" spans="1:7" ht="27" customHeight="1">
      <c r="A16" s="16" t="s">
        <v>180</v>
      </c>
      <c r="B16" s="7" t="s">
        <v>181</v>
      </c>
      <c r="C16" s="14"/>
      <c r="D16" s="7"/>
      <c r="E16" s="6">
        <f t="shared" si="0"/>
        <v>3</v>
      </c>
      <c r="F16" s="6">
        <f>F17</f>
        <v>3</v>
      </c>
      <c r="G16" s="6">
        <f>G17</f>
        <v>0</v>
      </c>
    </row>
    <row r="17" spans="1:7" ht="66.75" customHeight="1">
      <c r="A17" s="7" t="s">
        <v>24</v>
      </c>
      <c r="B17" s="7" t="s">
        <v>181</v>
      </c>
      <c r="C17" s="7" t="s">
        <v>16</v>
      </c>
      <c r="D17" s="7" t="s">
        <v>11</v>
      </c>
      <c r="E17" s="6">
        <f t="shared" si="0"/>
        <v>3</v>
      </c>
      <c r="F17" s="6">
        <v>3</v>
      </c>
      <c r="G17" s="6"/>
    </row>
    <row r="18" spans="1:7" ht="70.5" customHeight="1">
      <c r="A18" s="17" t="s">
        <v>795</v>
      </c>
      <c r="B18" s="14" t="s">
        <v>182</v>
      </c>
      <c r="C18" s="14"/>
      <c r="D18" s="14"/>
      <c r="E18" s="15">
        <f t="shared" si="0"/>
        <v>20</v>
      </c>
      <c r="F18" s="15">
        <f>F19</f>
        <v>20</v>
      </c>
      <c r="G18" s="15">
        <f>G19</f>
        <v>0</v>
      </c>
    </row>
    <row r="19" spans="1:7" ht="21.75" customHeight="1">
      <c r="A19" s="7" t="s">
        <v>100</v>
      </c>
      <c r="B19" s="7" t="s">
        <v>183</v>
      </c>
      <c r="C19" s="7"/>
      <c r="D19" s="7"/>
      <c r="E19" s="6">
        <f t="shared" si="0"/>
        <v>20</v>
      </c>
      <c r="F19" s="6">
        <f>F20</f>
        <v>20</v>
      </c>
      <c r="G19" s="6">
        <f>G20</f>
        <v>0</v>
      </c>
    </row>
    <row r="20" spans="1:7" ht="54" customHeight="1">
      <c r="A20" s="7" t="s">
        <v>24</v>
      </c>
      <c r="B20" s="7" t="s">
        <v>183</v>
      </c>
      <c r="C20" s="7" t="s">
        <v>16</v>
      </c>
      <c r="D20" s="7" t="s">
        <v>860</v>
      </c>
      <c r="E20" s="6">
        <f t="shared" si="0"/>
        <v>20</v>
      </c>
      <c r="F20" s="6">
        <v>20</v>
      </c>
      <c r="G20" s="6"/>
    </row>
    <row r="21" spans="1:7" ht="96" customHeight="1">
      <c r="A21" s="14" t="s">
        <v>790</v>
      </c>
      <c r="B21" s="14" t="s">
        <v>184</v>
      </c>
      <c r="C21" s="14"/>
      <c r="D21" s="14"/>
      <c r="E21" s="15">
        <f t="shared" si="0"/>
        <v>3</v>
      </c>
      <c r="F21" s="15">
        <f>F22</f>
        <v>3</v>
      </c>
      <c r="G21" s="15">
        <f>G22</f>
        <v>0</v>
      </c>
    </row>
    <row r="22" spans="1:7" ht="21" customHeight="1">
      <c r="A22" s="7" t="s">
        <v>100</v>
      </c>
      <c r="B22" s="7" t="s">
        <v>185</v>
      </c>
      <c r="C22" s="7"/>
      <c r="D22" s="7"/>
      <c r="E22" s="6">
        <f t="shared" si="0"/>
        <v>3</v>
      </c>
      <c r="F22" s="6">
        <f>F23</f>
        <v>3</v>
      </c>
      <c r="G22" s="6">
        <f>G23</f>
        <v>0</v>
      </c>
    </row>
    <row r="23" spans="1:7" ht="60.75" customHeight="1">
      <c r="A23" s="7" t="s">
        <v>24</v>
      </c>
      <c r="B23" s="7" t="s">
        <v>185</v>
      </c>
      <c r="C23" s="7" t="s">
        <v>16</v>
      </c>
      <c r="D23" s="7" t="s">
        <v>860</v>
      </c>
      <c r="E23" s="6">
        <f t="shared" si="0"/>
        <v>3</v>
      </c>
      <c r="F23" s="6">
        <v>3</v>
      </c>
      <c r="G23" s="6"/>
    </row>
    <row r="24" spans="1:7" ht="87.75" customHeight="1">
      <c r="A24" s="14" t="s">
        <v>791</v>
      </c>
      <c r="B24" s="14" t="s">
        <v>186</v>
      </c>
      <c r="C24" s="7"/>
      <c r="D24" s="7"/>
      <c r="E24" s="15">
        <f t="shared" si="0"/>
        <v>3</v>
      </c>
      <c r="F24" s="15">
        <f>F25</f>
        <v>3</v>
      </c>
      <c r="G24" s="15">
        <f>G25</f>
        <v>0</v>
      </c>
    </row>
    <row r="25" spans="1:7" ht="31.5" customHeight="1">
      <c r="A25" s="7" t="s">
        <v>100</v>
      </c>
      <c r="B25" s="7" t="s">
        <v>187</v>
      </c>
      <c r="C25" s="7"/>
      <c r="D25" s="7"/>
      <c r="E25" s="6">
        <f t="shared" si="0"/>
        <v>3</v>
      </c>
      <c r="F25" s="6">
        <f>F26</f>
        <v>3</v>
      </c>
      <c r="G25" s="6">
        <f>G26</f>
        <v>0</v>
      </c>
    </row>
    <row r="26" spans="1:7" ht="51" customHeight="1">
      <c r="A26" s="7" t="s">
        <v>24</v>
      </c>
      <c r="B26" s="7" t="s">
        <v>187</v>
      </c>
      <c r="C26" s="7" t="s">
        <v>16</v>
      </c>
      <c r="D26" s="7" t="s">
        <v>860</v>
      </c>
      <c r="E26" s="6">
        <f t="shared" si="0"/>
        <v>3</v>
      </c>
      <c r="F26" s="6">
        <v>3</v>
      </c>
      <c r="G26" s="6"/>
    </row>
    <row r="27" spans="1:7" ht="100.5" customHeight="1">
      <c r="A27" s="50" t="s">
        <v>920</v>
      </c>
      <c r="B27" s="14" t="s">
        <v>851</v>
      </c>
      <c r="C27" s="14"/>
      <c r="D27" s="14"/>
      <c r="E27" s="15">
        <f>F27+G27</f>
        <v>14</v>
      </c>
      <c r="F27" s="15">
        <f>F28</f>
        <v>14</v>
      </c>
      <c r="G27" s="15">
        <f>G28</f>
        <v>0</v>
      </c>
    </row>
    <row r="28" spans="1:7" ht="28.5" customHeight="1">
      <c r="A28" s="5" t="s">
        <v>100</v>
      </c>
      <c r="B28" s="7" t="s">
        <v>852</v>
      </c>
      <c r="C28" s="7"/>
      <c r="D28" s="7"/>
      <c r="E28" s="6">
        <f>F28+G28</f>
        <v>14</v>
      </c>
      <c r="F28" s="6">
        <f>F29</f>
        <v>14</v>
      </c>
      <c r="G28" s="6">
        <f>G29</f>
        <v>0</v>
      </c>
    </row>
    <row r="29" spans="1:7" ht="51" customHeight="1">
      <c r="A29" s="5" t="s">
        <v>24</v>
      </c>
      <c r="B29" s="7" t="s">
        <v>852</v>
      </c>
      <c r="C29" s="7" t="s">
        <v>16</v>
      </c>
      <c r="D29" s="7" t="s">
        <v>32</v>
      </c>
      <c r="E29" s="6">
        <f>F29+G29</f>
        <v>14</v>
      </c>
      <c r="F29" s="6">
        <v>14</v>
      </c>
      <c r="G29" s="6"/>
    </row>
    <row r="30" spans="1:7" ht="57.75" customHeight="1">
      <c r="A30" s="13" t="s">
        <v>792</v>
      </c>
      <c r="B30" s="14" t="s">
        <v>188</v>
      </c>
      <c r="C30" s="14"/>
      <c r="D30" s="14"/>
      <c r="E30" s="15">
        <f t="shared" si="0"/>
        <v>11</v>
      </c>
      <c r="F30" s="15">
        <f>F31</f>
        <v>11</v>
      </c>
      <c r="G30" s="15">
        <f>G31</f>
        <v>0</v>
      </c>
    </row>
    <row r="31" spans="1:7" ht="41.25" customHeight="1">
      <c r="A31" s="5" t="s">
        <v>100</v>
      </c>
      <c r="B31" s="7" t="s">
        <v>189</v>
      </c>
      <c r="C31" s="7"/>
      <c r="D31" s="7"/>
      <c r="E31" s="6">
        <f t="shared" si="0"/>
        <v>11</v>
      </c>
      <c r="F31" s="6">
        <f>F32</f>
        <v>11</v>
      </c>
      <c r="G31" s="6">
        <f>G32</f>
        <v>0</v>
      </c>
    </row>
    <row r="32" spans="1:7" ht="52.5" customHeight="1">
      <c r="A32" s="5" t="s">
        <v>24</v>
      </c>
      <c r="B32" s="7" t="s">
        <v>189</v>
      </c>
      <c r="C32" s="7" t="s">
        <v>16</v>
      </c>
      <c r="D32" s="7" t="s">
        <v>32</v>
      </c>
      <c r="E32" s="6">
        <f t="shared" si="0"/>
        <v>11</v>
      </c>
      <c r="F32" s="6">
        <v>11</v>
      </c>
      <c r="G32" s="6"/>
    </row>
    <row r="33" spans="1:7" ht="114.75" customHeight="1">
      <c r="A33" s="13" t="s">
        <v>190</v>
      </c>
      <c r="B33" s="14" t="s">
        <v>191</v>
      </c>
      <c r="C33" s="14"/>
      <c r="D33" s="14"/>
      <c r="E33" s="15">
        <f t="shared" si="0"/>
        <v>1045</v>
      </c>
      <c r="F33" s="15">
        <f>F34+F40+F37</f>
        <v>1045</v>
      </c>
      <c r="G33" s="15">
        <f>G34+G40+G37</f>
        <v>0</v>
      </c>
    </row>
    <row r="34" spans="1:7" ht="263.25" customHeight="1">
      <c r="A34" s="13" t="s">
        <v>192</v>
      </c>
      <c r="B34" s="14" t="s">
        <v>193</v>
      </c>
      <c r="C34" s="14"/>
      <c r="D34" s="14"/>
      <c r="E34" s="15">
        <f t="shared" si="0"/>
        <v>800</v>
      </c>
      <c r="F34" s="15">
        <f>F35</f>
        <v>800</v>
      </c>
      <c r="G34" s="15">
        <f>G35</f>
        <v>0</v>
      </c>
    </row>
    <row r="35" spans="1:7" ht="66.75" customHeight="1">
      <c r="A35" s="5" t="s">
        <v>74</v>
      </c>
      <c r="B35" s="7" t="s">
        <v>898</v>
      </c>
      <c r="C35" s="14"/>
      <c r="D35" s="14"/>
      <c r="E35" s="6">
        <f t="shared" si="0"/>
        <v>800</v>
      </c>
      <c r="F35" s="6">
        <f>F36</f>
        <v>800</v>
      </c>
      <c r="G35" s="6">
        <f>G36</f>
        <v>0</v>
      </c>
    </row>
    <row r="36" spans="1:7" ht="50.25" customHeight="1">
      <c r="A36" s="7" t="s">
        <v>24</v>
      </c>
      <c r="B36" s="7" t="s">
        <v>898</v>
      </c>
      <c r="C36" s="7" t="s">
        <v>16</v>
      </c>
      <c r="D36" s="7" t="s">
        <v>832</v>
      </c>
      <c r="E36" s="6">
        <f t="shared" si="0"/>
        <v>800</v>
      </c>
      <c r="F36" s="6">
        <v>800</v>
      </c>
      <c r="G36" s="6"/>
    </row>
    <row r="37" spans="1:7" ht="102.75" customHeight="1">
      <c r="A37" s="14" t="s">
        <v>846</v>
      </c>
      <c r="B37" s="14" t="s">
        <v>847</v>
      </c>
      <c r="C37" s="14"/>
      <c r="D37" s="14"/>
      <c r="E37" s="15">
        <f>F37+G37</f>
        <v>100</v>
      </c>
      <c r="F37" s="15">
        <f>F38</f>
        <v>100</v>
      </c>
      <c r="G37" s="15">
        <f>G38</f>
        <v>0</v>
      </c>
    </row>
    <row r="38" spans="1:7" ht="23.25" customHeight="1">
      <c r="A38" s="16" t="s">
        <v>100</v>
      </c>
      <c r="B38" s="7" t="s">
        <v>848</v>
      </c>
      <c r="C38" s="7"/>
      <c r="D38" s="7"/>
      <c r="E38" s="6">
        <f>F38+G38</f>
        <v>100</v>
      </c>
      <c r="F38" s="6">
        <f>F39</f>
        <v>100</v>
      </c>
      <c r="G38" s="6">
        <f>G39</f>
        <v>0</v>
      </c>
    </row>
    <row r="39" spans="1:7" ht="53.25" customHeight="1">
      <c r="A39" s="7" t="s">
        <v>36</v>
      </c>
      <c r="B39" s="7" t="s">
        <v>848</v>
      </c>
      <c r="C39" s="7" t="s">
        <v>19</v>
      </c>
      <c r="D39" s="7" t="s">
        <v>1</v>
      </c>
      <c r="E39" s="6">
        <f>F39+G39</f>
        <v>100</v>
      </c>
      <c r="F39" s="6">
        <v>100</v>
      </c>
      <c r="G39" s="6"/>
    </row>
    <row r="40" spans="1:7" ht="130.5" customHeight="1">
      <c r="A40" s="18" t="s">
        <v>195</v>
      </c>
      <c r="B40" s="14" t="s">
        <v>196</v>
      </c>
      <c r="C40" s="7"/>
      <c r="D40" s="7"/>
      <c r="E40" s="15">
        <f t="shared" si="0"/>
        <v>145</v>
      </c>
      <c r="F40" s="15">
        <f>F41</f>
        <v>145</v>
      </c>
      <c r="G40" s="15">
        <f>G41</f>
        <v>0</v>
      </c>
    </row>
    <row r="41" spans="1:7" ht="27.75" customHeight="1">
      <c r="A41" s="16" t="s">
        <v>100</v>
      </c>
      <c r="B41" s="7" t="s">
        <v>197</v>
      </c>
      <c r="C41" s="7"/>
      <c r="D41" s="7"/>
      <c r="E41" s="6">
        <f t="shared" si="0"/>
        <v>145</v>
      </c>
      <c r="F41" s="6">
        <f>F42+F43</f>
        <v>145</v>
      </c>
      <c r="G41" s="6">
        <f>G42+G43</f>
        <v>0</v>
      </c>
    </row>
    <row r="42" spans="1:7" ht="72.75" customHeight="1">
      <c r="A42" s="7" t="s">
        <v>21</v>
      </c>
      <c r="B42" s="7" t="s">
        <v>197</v>
      </c>
      <c r="C42" s="7" t="s">
        <v>17</v>
      </c>
      <c r="D42" s="7" t="s">
        <v>34</v>
      </c>
      <c r="E42" s="6">
        <f t="shared" si="0"/>
        <v>21</v>
      </c>
      <c r="F42" s="6">
        <v>21</v>
      </c>
      <c r="G42" s="6"/>
    </row>
    <row r="43" spans="1:7" ht="71.25" customHeight="1">
      <c r="A43" s="7" t="s">
        <v>21</v>
      </c>
      <c r="B43" s="7" t="s">
        <v>197</v>
      </c>
      <c r="C43" s="7" t="s">
        <v>17</v>
      </c>
      <c r="D43" s="7" t="s">
        <v>33</v>
      </c>
      <c r="E43" s="6">
        <f t="shared" si="0"/>
        <v>124</v>
      </c>
      <c r="F43" s="6">
        <v>124</v>
      </c>
      <c r="G43" s="6"/>
    </row>
    <row r="44" spans="1:7" ht="122.25" customHeight="1">
      <c r="A44" s="13" t="s">
        <v>198</v>
      </c>
      <c r="B44" s="14" t="s">
        <v>199</v>
      </c>
      <c r="C44" s="14"/>
      <c r="D44" s="14"/>
      <c r="E44" s="15">
        <f t="shared" si="0"/>
        <v>59564</v>
      </c>
      <c r="F44" s="15">
        <f>F45</f>
        <v>59564</v>
      </c>
      <c r="G44" s="15">
        <f>G45</f>
        <v>0</v>
      </c>
    </row>
    <row r="45" spans="1:7" ht="189.75" customHeight="1">
      <c r="A45" s="13" t="s">
        <v>200</v>
      </c>
      <c r="B45" s="14" t="s">
        <v>201</v>
      </c>
      <c r="C45" s="14"/>
      <c r="D45" s="14"/>
      <c r="E45" s="15">
        <f aca="true" t="shared" si="1" ref="E45:E51">F45+G45</f>
        <v>59564</v>
      </c>
      <c r="F45" s="15">
        <f>F46+F52</f>
        <v>59564</v>
      </c>
      <c r="G45" s="15">
        <f>G46+G52</f>
        <v>0</v>
      </c>
    </row>
    <row r="46" spans="1:7" ht="56.25" customHeight="1">
      <c r="A46" s="5" t="s">
        <v>74</v>
      </c>
      <c r="B46" s="7" t="s">
        <v>202</v>
      </c>
      <c r="C46" s="7"/>
      <c r="D46" s="7"/>
      <c r="E46" s="6">
        <f t="shared" si="1"/>
        <v>47959</v>
      </c>
      <c r="F46" s="6">
        <f>F47+F48+F49+F50+F51</f>
        <v>47959</v>
      </c>
      <c r="G46" s="6">
        <f>G47+G48+G49+G50+G51</f>
        <v>0</v>
      </c>
    </row>
    <row r="47" spans="1:7" ht="122.25" customHeight="1">
      <c r="A47" s="5" t="s">
        <v>27</v>
      </c>
      <c r="B47" s="7" t="s">
        <v>202</v>
      </c>
      <c r="C47" s="7" t="s">
        <v>15</v>
      </c>
      <c r="D47" s="7" t="s">
        <v>35</v>
      </c>
      <c r="E47" s="6">
        <f t="shared" si="1"/>
        <v>29530</v>
      </c>
      <c r="F47" s="6">
        <v>29530</v>
      </c>
      <c r="G47" s="6"/>
    </row>
    <row r="48" spans="1:7" ht="51" customHeight="1">
      <c r="A48" s="7" t="s">
        <v>24</v>
      </c>
      <c r="B48" s="7" t="s">
        <v>202</v>
      </c>
      <c r="C48" s="7" t="s">
        <v>16</v>
      </c>
      <c r="D48" s="7" t="s">
        <v>35</v>
      </c>
      <c r="E48" s="6">
        <f t="shared" si="1"/>
        <v>8159</v>
      </c>
      <c r="F48" s="6">
        <v>8159</v>
      </c>
      <c r="G48" s="6"/>
    </row>
    <row r="49" spans="1:7" ht="26.25" customHeight="1">
      <c r="A49" s="7" t="s">
        <v>22</v>
      </c>
      <c r="B49" s="7" t="s">
        <v>202</v>
      </c>
      <c r="C49" s="7" t="s">
        <v>18</v>
      </c>
      <c r="D49" s="7" t="s">
        <v>35</v>
      </c>
      <c r="E49" s="6">
        <f t="shared" si="1"/>
        <v>150</v>
      </c>
      <c r="F49" s="6">
        <v>150</v>
      </c>
      <c r="G49" s="6"/>
    </row>
    <row r="50" spans="1:7" ht="123.75" customHeight="1">
      <c r="A50" s="5" t="s">
        <v>27</v>
      </c>
      <c r="B50" s="7" t="s">
        <v>202</v>
      </c>
      <c r="C50" s="7" t="s">
        <v>15</v>
      </c>
      <c r="D50" s="7" t="s">
        <v>833</v>
      </c>
      <c r="E50" s="6">
        <f t="shared" si="1"/>
        <v>8672</v>
      </c>
      <c r="F50" s="6">
        <v>8672</v>
      </c>
      <c r="G50" s="6"/>
    </row>
    <row r="51" spans="1:7" ht="51.75" customHeight="1">
      <c r="A51" s="7" t="s">
        <v>24</v>
      </c>
      <c r="B51" s="7" t="s">
        <v>202</v>
      </c>
      <c r="C51" s="7" t="s">
        <v>16</v>
      </c>
      <c r="D51" s="7" t="s">
        <v>833</v>
      </c>
      <c r="E51" s="6">
        <f t="shared" si="1"/>
        <v>1448</v>
      </c>
      <c r="F51" s="6">
        <v>1448</v>
      </c>
      <c r="G51" s="6"/>
    </row>
    <row r="52" spans="1:7" ht="24" customHeight="1">
      <c r="A52" s="7" t="s">
        <v>77</v>
      </c>
      <c r="B52" s="7" t="s">
        <v>976</v>
      </c>
      <c r="C52" s="7"/>
      <c r="D52" s="7"/>
      <c r="E52" s="6">
        <f>F52+G52</f>
        <v>11605</v>
      </c>
      <c r="F52" s="6">
        <f>F53</f>
        <v>11605</v>
      </c>
      <c r="G52" s="6">
        <f>G53</f>
        <v>0</v>
      </c>
    </row>
    <row r="53" spans="1:7" ht="54.75" customHeight="1">
      <c r="A53" s="7" t="s">
        <v>24</v>
      </c>
      <c r="B53" s="7" t="s">
        <v>976</v>
      </c>
      <c r="C53" s="7" t="s">
        <v>16</v>
      </c>
      <c r="D53" s="7" t="s">
        <v>832</v>
      </c>
      <c r="E53" s="6">
        <f>F53+G53</f>
        <v>11605</v>
      </c>
      <c r="F53" s="6">
        <v>11605</v>
      </c>
      <c r="G53" s="6"/>
    </row>
    <row r="54" spans="1:7" ht="105.75" customHeight="1">
      <c r="A54" s="13" t="s">
        <v>203</v>
      </c>
      <c r="B54" s="14" t="s">
        <v>204</v>
      </c>
      <c r="C54" s="14"/>
      <c r="D54" s="14"/>
      <c r="E54" s="15">
        <f t="shared" si="0"/>
        <v>2064</v>
      </c>
      <c r="F54" s="15">
        <f>F55</f>
        <v>312</v>
      </c>
      <c r="G54" s="15">
        <f>G55</f>
        <v>1752</v>
      </c>
    </row>
    <row r="55" spans="1:7" ht="121.5" customHeight="1">
      <c r="A55" s="13" t="s">
        <v>205</v>
      </c>
      <c r="B55" s="14" t="s">
        <v>206</v>
      </c>
      <c r="C55" s="14"/>
      <c r="D55" s="14"/>
      <c r="E55" s="15">
        <f t="shared" si="0"/>
        <v>2064</v>
      </c>
      <c r="F55" s="15">
        <f>F56+F58</f>
        <v>312</v>
      </c>
      <c r="G55" s="15">
        <f>G56+G58</f>
        <v>1752</v>
      </c>
    </row>
    <row r="56" spans="1:7" ht="44.25" customHeight="1">
      <c r="A56" s="5" t="s">
        <v>110</v>
      </c>
      <c r="B56" s="7" t="s">
        <v>207</v>
      </c>
      <c r="C56" s="7"/>
      <c r="D56" s="7"/>
      <c r="E56" s="6">
        <f t="shared" si="0"/>
        <v>312</v>
      </c>
      <c r="F56" s="6">
        <f>F57</f>
        <v>312</v>
      </c>
      <c r="G56" s="6">
        <f>G57</f>
        <v>0</v>
      </c>
    </row>
    <row r="57" spans="1:7" ht="124.5" customHeight="1">
      <c r="A57" s="5" t="s">
        <v>27</v>
      </c>
      <c r="B57" s="7" t="s">
        <v>207</v>
      </c>
      <c r="C57" s="7" t="s">
        <v>15</v>
      </c>
      <c r="D57" s="7" t="s">
        <v>6</v>
      </c>
      <c r="E57" s="6">
        <f t="shared" si="0"/>
        <v>312</v>
      </c>
      <c r="F57" s="6">
        <v>312</v>
      </c>
      <c r="G57" s="6"/>
    </row>
    <row r="58" spans="1:7" ht="102" customHeight="1">
      <c r="A58" s="5" t="s">
        <v>208</v>
      </c>
      <c r="B58" s="7" t="s">
        <v>209</v>
      </c>
      <c r="C58" s="7"/>
      <c r="D58" s="7"/>
      <c r="E58" s="6">
        <f t="shared" si="0"/>
        <v>1752</v>
      </c>
      <c r="F58" s="6">
        <f>F59+F60</f>
        <v>0</v>
      </c>
      <c r="G58" s="6">
        <f>G59+G60</f>
        <v>1752</v>
      </c>
    </row>
    <row r="59" spans="1:7" ht="122.25" customHeight="1">
      <c r="A59" s="5" t="s">
        <v>27</v>
      </c>
      <c r="B59" s="7" t="s">
        <v>209</v>
      </c>
      <c r="C59" s="7" t="s">
        <v>15</v>
      </c>
      <c r="D59" s="7" t="s">
        <v>6</v>
      </c>
      <c r="E59" s="6">
        <f t="shared" si="0"/>
        <v>1563</v>
      </c>
      <c r="F59" s="6"/>
      <c r="G59" s="6">
        <v>1563</v>
      </c>
    </row>
    <row r="60" spans="1:7" ht="51.75" customHeight="1">
      <c r="A60" s="5" t="s">
        <v>24</v>
      </c>
      <c r="B60" s="7" t="s">
        <v>209</v>
      </c>
      <c r="C60" s="7" t="s">
        <v>16</v>
      </c>
      <c r="D60" s="7" t="s">
        <v>6</v>
      </c>
      <c r="E60" s="6">
        <f t="shared" si="0"/>
        <v>189</v>
      </c>
      <c r="F60" s="6"/>
      <c r="G60" s="6">
        <v>189</v>
      </c>
    </row>
    <row r="61" spans="1:7" ht="75.75" customHeight="1">
      <c r="A61" s="18" t="s">
        <v>330</v>
      </c>
      <c r="B61" s="14" t="s">
        <v>331</v>
      </c>
      <c r="C61" s="14"/>
      <c r="D61" s="7"/>
      <c r="E61" s="15">
        <f t="shared" si="0"/>
        <v>3177504</v>
      </c>
      <c r="F61" s="15">
        <f>F62+F87+F127+F155+F162+F180+F190</f>
        <v>1335835</v>
      </c>
      <c r="G61" s="15">
        <f>G62+G87+G127+G155+G162+G180+G190</f>
        <v>1841669</v>
      </c>
    </row>
    <row r="62" spans="1:7" ht="40.5" customHeight="1">
      <c r="A62" s="18" t="s">
        <v>332</v>
      </c>
      <c r="B62" s="14" t="s">
        <v>333</v>
      </c>
      <c r="C62" s="14"/>
      <c r="D62" s="7"/>
      <c r="E62" s="15">
        <f t="shared" si="0"/>
        <v>1170135</v>
      </c>
      <c r="F62" s="15">
        <f>F63+F66+F69+F74+F77+F82</f>
        <v>553304</v>
      </c>
      <c r="G62" s="15">
        <f>G63+G66+G69+G74+G77+G82</f>
        <v>616831</v>
      </c>
    </row>
    <row r="63" spans="1:7" ht="143.25" customHeight="1">
      <c r="A63" s="18" t="s">
        <v>334</v>
      </c>
      <c r="B63" s="14" t="s">
        <v>335</v>
      </c>
      <c r="C63" s="7"/>
      <c r="D63" s="7"/>
      <c r="E63" s="15">
        <f t="shared" si="0"/>
        <v>536502</v>
      </c>
      <c r="F63" s="15">
        <f>F64</f>
        <v>0</v>
      </c>
      <c r="G63" s="15">
        <f>G64</f>
        <v>536502</v>
      </c>
    </row>
    <row r="64" spans="1:7" ht="117" customHeight="1">
      <c r="A64" s="19" t="s">
        <v>336</v>
      </c>
      <c r="B64" s="7" t="s">
        <v>337</v>
      </c>
      <c r="C64" s="7"/>
      <c r="D64" s="7"/>
      <c r="E64" s="6">
        <f t="shared" si="0"/>
        <v>536502</v>
      </c>
      <c r="F64" s="6">
        <f>F65</f>
        <v>0</v>
      </c>
      <c r="G64" s="6">
        <f>G65</f>
        <v>536502</v>
      </c>
    </row>
    <row r="65" spans="1:7" ht="74.25" customHeight="1">
      <c r="A65" s="7" t="s">
        <v>21</v>
      </c>
      <c r="B65" s="7" t="s">
        <v>337</v>
      </c>
      <c r="C65" s="7" t="s">
        <v>17</v>
      </c>
      <c r="D65" s="7" t="s">
        <v>34</v>
      </c>
      <c r="E65" s="6">
        <f t="shared" si="0"/>
        <v>536502</v>
      </c>
      <c r="F65" s="6"/>
      <c r="G65" s="6">
        <v>536502</v>
      </c>
    </row>
    <row r="66" spans="1:7" ht="135.75" customHeight="1">
      <c r="A66" s="14" t="s">
        <v>338</v>
      </c>
      <c r="B66" s="14" t="s">
        <v>339</v>
      </c>
      <c r="C66" s="7"/>
      <c r="D66" s="7"/>
      <c r="E66" s="15">
        <f t="shared" si="0"/>
        <v>66186</v>
      </c>
      <c r="F66" s="15">
        <f>F67</f>
        <v>0</v>
      </c>
      <c r="G66" s="15">
        <f>G67</f>
        <v>66186</v>
      </c>
    </row>
    <row r="67" spans="1:7" ht="109.5" customHeight="1">
      <c r="A67" s="16" t="s">
        <v>340</v>
      </c>
      <c r="B67" s="7" t="s">
        <v>341</v>
      </c>
      <c r="C67" s="14"/>
      <c r="D67" s="7"/>
      <c r="E67" s="6">
        <f t="shared" si="0"/>
        <v>66186</v>
      </c>
      <c r="F67" s="6">
        <f>F68</f>
        <v>0</v>
      </c>
      <c r="G67" s="6">
        <f>G68</f>
        <v>66186</v>
      </c>
    </row>
    <row r="68" spans="1:7" ht="42" customHeight="1">
      <c r="A68" s="16" t="s">
        <v>36</v>
      </c>
      <c r="B68" s="7" t="s">
        <v>341</v>
      </c>
      <c r="C68" s="7" t="s">
        <v>19</v>
      </c>
      <c r="D68" s="7" t="s">
        <v>8</v>
      </c>
      <c r="E68" s="6">
        <f t="shared" si="0"/>
        <v>66186</v>
      </c>
      <c r="F68" s="6"/>
      <c r="G68" s="6">
        <v>66186</v>
      </c>
    </row>
    <row r="69" spans="1:7" ht="73.5" customHeight="1">
      <c r="A69" s="18" t="s">
        <v>342</v>
      </c>
      <c r="B69" s="14" t="s">
        <v>343</v>
      </c>
      <c r="C69" s="14"/>
      <c r="D69" s="14"/>
      <c r="E69" s="15">
        <f t="shared" si="0"/>
        <v>77834</v>
      </c>
      <c r="F69" s="15">
        <f>F70+F72</f>
        <v>65334</v>
      </c>
      <c r="G69" s="15">
        <f>G70+G72</f>
        <v>12500</v>
      </c>
    </row>
    <row r="70" spans="1:7" ht="16.5" customHeight="1">
      <c r="A70" s="20" t="s">
        <v>77</v>
      </c>
      <c r="B70" s="7" t="s">
        <v>849</v>
      </c>
      <c r="C70" s="14"/>
      <c r="D70" s="14"/>
      <c r="E70" s="6">
        <f t="shared" si="0"/>
        <v>19769</v>
      </c>
      <c r="F70" s="6">
        <f>F71</f>
        <v>19769</v>
      </c>
      <c r="G70" s="6">
        <f>G71</f>
        <v>0</v>
      </c>
    </row>
    <row r="71" spans="1:7" ht="49.5" customHeight="1">
      <c r="A71" s="7" t="s">
        <v>24</v>
      </c>
      <c r="B71" s="7" t="s">
        <v>849</v>
      </c>
      <c r="C71" s="7" t="s">
        <v>16</v>
      </c>
      <c r="D71" s="7" t="s">
        <v>34</v>
      </c>
      <c r="E71" s="6">
        <f t="shared" si="0"/>
        <v>19769</v>
      </c>
      <c r="F71" s="52">
        <f>28927-10935+1777</f>
        <v>19769</v>
      </c>
      <c r="G71" s="6"/>
    </row>
    <row r="72" spans="1:7" ht="21" customHeight="1">
      <c r="A72" s="20" t="s">
        <v>95</v>
      </c>
      <c r="B72" s="7" t="s">
        <v>344</v>
      </c>
      <c r="C72" s="7"/>
      <c r="D72" s="7"/>
      <c r="E72" s="6">
        <f t="shared" si="0"/>
        <v>58065</v>
      </c>
      <c r="F72" s="6">
        <f>F73</f>
        <v>45565</v>
      </c>
      <c r="G72" s="6">
        <f>G73</f>
        <v>12500</v>
      </c>
    </row>
    <row r="73" spans="1:7" ht="63" customHeight="1">
      <c r="A73" s="7" t="s">
        <v>25</v>
      </c>
      <c r="B73" s="7" t="s">
        <v>344</v>
      </c>
      <c r="C73" s="7" t="s">
        <v>20</v>
      </c>
      <c r="D73" s="7" t="s">
        <v>34</v>
      </c>
      <c r="E73" s="6">
        <f t="shared" si="0"/>
        <v>58065</v>
      </c>
      <c r="F73" s="52">
        <f>32600+50+12915</f>
        <v>45565</v>
      </c>
      <c r="G73" s="6">
        <v>12500</v>
      </c>
    </row>
    <row r="74" spans="1:7" ht="108" customHeight="1">
      <c r="A74" s="14" t="s">
        <v>345</v>
      </c>
      <c r="B74" s="14" t="s">
        <v>346</v>
      </c>
      <c r="C74" s="7"/>
      <c r="D74" s="7"/>
      <c r="E74" s="15">
        <f t="shared" si="0"/>
        <v>487055</v>
      </c>
      <c r="F74" s="15">
        <f>F75</f>
        <v>487055</v>
      </c>
      <c r="G74" s="15">
        <f>G75</f>
        <v>0</v>
      </c>
    </row>
    <row r="75" spans="1:7" ht="57.75" customHeight="1">
      <c r="A75" s="19" t="s">
        <v>85</v>
      </c>
      <c r="B75" s="7" t="s">
        <v>347</v>
      </c>
      <c r="C75" s="7"/>
      <c r="D75" s="7"/>
      <c r="E75" s="6">
        <f t="shared" si="0"/>
        <v>487055</v>
      </c>
      <c r="F75" s="6">
        <f>F76</f>
        <v>487055</v>
      </c>
      <c r="G75" s="6">
        <f>G76</f>
        <v>0</v>
      </c>
    </row>
    <row r="76" spans="1:7" ht="67.5" customHeight="1">
      <c r="A76" s="7" t="s">
        <v>21</v>
      </c>
      <c r="B76" s="7" t="s">
        <v>347</v>
      </c>
      <c r="C76" s="7" t="s">
        <v>17</v>
      </c>
      <c r="D76" s="7" t="s">
        <v>34</v>
      </c>
      <c r="E76" s="6">
        <f t="shared" si="0"/>
        <v>487055</v>
      </c>
      <c r="F76" s="6">
        <v>487055</v>
      </c>
      <c r="G76" s="6"/>
    </row>
    <row r="77" spans="1:7" ht="69" customHeight="1">
      <c r="A77" s="14" t="s">
        <v>348</v>
      </c>
      <c r="B77" s="14" t="s">
        <v>349</v>
      </c>
      <c r="C77" s="14"/>
      <c r="D77" s="14"/>
      <c r="E77" s="15">
        <f t="shared" si="0"/>
        <v>1803</v>
      </c>
      <c r="F77" s="15">
        <f>F78+F80</f>
        <v>901</v>
      </c>
      <c r="G77" s="15">
        <f>G78+G80</f>
        <v>902</v>
      </c>
    </row>
    <row r="78" spans="1:7" ht="56.25" customHeight="1">
      <c r="A78" s="16" t="s">
        <v>350</v>
      </c>
      <c r="B78" s="7" t="s">
        <v>351</v>
      </c>
      <c r="C78" s="7"/>
      <c r="D78" s="7"/>
      <c r="E78" s="6">
        <f t="shared" si="0"/>
        <v>901</v>
      </c>
      <c r="F78" s="6">
        <f>F79</f>
        <v>901</v>
      </c>
      <c r="G78" s="6">
        <f>G79</f>
        <v>0</v>
      </c>
    </row>
    <row r="79" spans="1:7" ht="41.25" customHeight="1">
      <c r="A79" s="16" t="s">
        <v>36</v>
      </c>
      <c r="B79" s="7" t="s">
        <v>351</v>
      </c>
      <c r="C79" s="7" t="s">
        <v>19</v>
      </c>
      <c r="D79" s="7" t="s">
        <v>11</v>
      </c>
      <c r="E79" s="6">
        <f t="shared" si="0"/>
        <v>901</v>
      </c>
      <c r="F79" s="6">
        <v>901</v>
      </c>
      <c r="G79" s="6"/>
    </row>
    <row r="80" spans="1:7" ht="50.25" customHeight="1">
      <c r="A80" s="19" t="s">
        <v>352</v>
      </c>
      <c r="B80" s="7" t="s">
        <v>353</v>
      </c>
      <c r="C80" s="7"/>
      <c r="D80" s="7"/>
      <c r="E80" s="6">
        <f t="shared" si="0"/>
        <v>902</v>
      </c>
      <c r="F80" s="6">
        <f>F81</f>
        <v>0</v>
      </c>
      <c r="G80" s="6">
        <f>G81</f>
        <v>902</v>
      </c>
    </row>
    <row r="81" spans="1:7" ht="36.75" customHeight="1">
      <c r="A81" s="16" t="s">
        <v>36</v>
      </c>
      <c r="B81" s="7" t="s">
        <v>353</v>
      </c>
      <c r="C81" s="7" t="s">
        <v>19</v>
      </c>
      <c r="D81" s="7" t="s">
        <v>11</v>
      </c>
      <c r="E81" s="6">
        <f t="shared" si="0"/>
        <v>902</v>
      </c>
      <c r="F81" s="6"/>
      <c r="G81" s="6">
        <v>902</v>
      </c>
    </row>
    <row r="82" spans="1:7" ht="254.25" customHeight="1">
      <c r="A82" s="18" t="s">
        <v>809</v>
      </c>
      <c r="B82" s="14" t="s">
        <v>354</v>
      </c>
      <c r="C82" s="14"/>
      <c r="D82" s="14"/>
      <c r="E82" s="15">
        <f t="shared" si="0"/>
        <v>755</v>
      </c>
      <c r="F82" s="15">
        <f>F83+F85</f>
        <v>14</v>
      </c>
      <c r="G82" s="15">
        <f>G83+G85</f>
        <v>741</v>
      </c>
    </row>
    <row r="83" spans="1:7" ht="78.75" customHeight="1">
      <c r="A83" s="16" t="s">
        <v>80</v>
      </c>
      <c r="B83" s="7" t="s">
        <v>355</v>
      </c>
      <c r="C83" s="7"/>
      <c r="D83" s="7"/>
      <c r="E83" s="6">
        <f t="shared" si="0"/>
        <v>14</v>
      </c>
      <c r="F83" s="6">
        <f>F84</f>
        <v>14</v>
      </c>
      <c r="G83" s="6">
        <f>G84</f>
        <v>0</v>
      </c>
    </row>
    <row r="84" spans="1:7" ht="43.5" customHeight="1">
      <c r="A84" s="16" t="s">
        <v>36</v>
      </c>
      <c r="B84" s="7" t="s">
        <v>355</v>
      </c>
      <c r="C84" s="7" t="s">
        <v>19</v>
      </c>
      <c r="D84" s="7" t="s">
        <v>11</v>
      </c>
      <c r="E84" s="6">
        <f t="shared" si="0"/>
        <v>14</v>
      </c>
      <c r="F84" s="6">
        <v>14</v>
      </c>
      <c r="G84" s="6"/>
    </row>
    <row r="85" spans="1:7" ht="162" customHeight="1">
      <c r="A85" s="16" t="s">
        <v>356</v>
      </c>
      <c r="B85" s="7" t="s">
        <v>357</v>
      </c>
      <c r="C85" s="7"/>
      <c r="D85" s="7"/>
      <c r="E85" s="6">
        <f t="shared" si="0"/>
        <v>741</v>
      </c>
      <c r="F85" s="6">
        <f>F86</f>
        <v>0</v>
      </c>
      <c r="G85" s="6">
        <f>G86</f>
        <v>741</v>
      </c>
    </row>
    <row r="86" spans="1:7" ht="38.25" customHeight="1">
      <c r="A86" s="16" t="s">
        <v>36</v>
      </c>
      <c r="B86" s="7" t="s">
        <v>357</v>
      </c>
      <c r="C86" s="7" t="s">
        <v>19</v>
      </c>
      <c r="D86" s="7" t="s">
        <v>11</v>
      </c>
      <c r="E86" s="6">
        <f t="shared" si="0"/>
        <v>741</v>
      </c>
      <c r="F86" s="6"/>
      <c r="G86" s="6">
        <v>741</v>
      </c>
    </row>
    <row r="87" spans="1:7" ht="39" customHeight="1">
      <c r="A87" s="18" t="s">
        <v>358</v>
      </c>
      <c r="B87" s="14" t="s">
        <v>359</v>
      </c>
      <c r="C87" s="7"/>
      <c r="D87" s="7"/>
      <c r="E87" s="15">
        <f t="shared" si="0"/>
        <v>1581111</v>
      </c>
      <c r="F87" s="15">
        <f>F88+F91+F98+F105+F108+F111+F114+F119+F122</f>
        <v>360181</v>
      </c>
      <c r="G87" s="15">
        <f>G88+G91+G98+G105+G108+G111+G114+G119+G122</f>
        <v>1220930</v>
      </c>
    </row>
    <row r="88" spans="1:7" ht="138" customHeight="1">
      <c r="A88" s="18" t="s">
        <v>360</v>
      </c>
      <c r="B88" s="14" t="s">
        <v>361</v>
      </c>
      <c r="C88" s="21"/>
      <c r="D88" s="14"/>
      <c r="E88" s="15">
        <f t="shared" si="0"/>
        <v>1200111</v>
      </c>
      <c r="F88" s="15">
        <f>F89</f>
        <v>0</v>
      </c>
      <c r="G88" s="15">
        <f>G89</f>
        <v>1200111</v>
      </c>
    </row>
    <row r="89" spans="1:7" ht="39.75" customHeight="1">
      <c r="A89" s="16" t="s">
        <v>362</v>
      </c>
      <c r="B89" s="7" t="s">
        <v>363</v>
      </c>
      <c r="C89" s="21"/>
      <c r="D89" s="14"/>
      <c r="E89" s="6">
        <f aca="true" t="shared" si="2" ref="E89:E152">F89+G89</f>
        <v>1200111</v>
      </c>
      <c r="F89" s="6">
        <f>F90</f>
        <v>0</v>
      </c>
      <c r="G89" s="6">
        <f>G90</f>
        <v>1200111</v>
      </c>
    </row>
    <row r="90" spans="1:7" ht="70.5" customHeight="1">
      <c r="A90" s="7" t="s">
        <v>21</v>
      </c>
      <c r="B90" s="7" t="s">
        <v>363</v>
      </c>
      <c r="C90" s="7" t="s">
        <v>17</v>
      </c>
      <c r="D90" s="7" t="s">
        <v>33</v>
      </c>
      <c r="E90" s="6">
        <f t="shared" si="2"/>
        <v>1200111</v>
      </c>
      <c r="F90" s="6"/>
      <c r="G90" s="6">
        <v>1200111</v>
      </c>
    </row>
    <row r="91" spans="1:7" ht="137.25" customHeight="1">
      <c r="A91" s="14" t="s">
        <v>364</v>
      </c>
      <c r="B91" s="14" t="s">
        <v>365</v>
      </c>
      <c r="C91" s="7"/>
      <c r="D91" s="7"/>
      <c r="E91" s="15">
        <f>F91+G91</f>
        <v>243266</v>
      </c>
      <c r="F91" s="15">
        <f>F92+F94+F96</f>
        <v>242206</v>
      </c>
      <c r="G91" s="15">
        <f>G92+G94+G96</f>
        <v>1060</v>
      </c>
    </row>
    <row r="92" spans="1:7" ht="63.75" customHeight="1">
      <c r="A92" s="16" t="s">
        <v>85</v>
      </c>
      <c r="B92" s="7" t="s">
        <v>366</v>
      </c>
      <c r="C92" s="22"/>
      <c r="D92" s="22"/>
      <c r="E92" s="6">
        <f t="shared" si="2"/>
        <v>237021</v>
      </c>
      <c r="F92" s="23">
        <f>F93</f>
        <v>237021</v>
      </c>
      <c r="G92" s="23">
        <f>G93</f>
        <v>0</v>
      </c>
    </row>
    <row r="93" spans="1:7" ht="68.25" customHeight="1">
      <c r="A93" s="7" t="s">
        <v>21</v>
      </c>
      <c r="B93" s="7" t="s">
        <v>366</v>
      </c>
      <c r="C93" s="22" t="s">
        <v>17</v>
      </c>
      <c r="D93" s="22" t="s">
        <v>33</v>
      </c>
      <c r="E93" s="6">
        <f t="shared" si="2"/>
        <v>237021</v>
      </c>
      <c r="F93" s="6">
        <v>237021</v>
      </c>
      <c r="G93" s="6"/>
    </row>
    <row r="94" spans="1:7" ht="72.75" customHeight="1">
      <c r="A94" s="16" t="s">
        <v>215</v>
      </c>
      <c r="B94" s="7" t="s">
        <v>367</v>
      </c>
      <c r="C94" s="7"/>
      <c r="D94" s="7"/>
      <c r="E94" s="6">
        <f t="shared" si="2"/>
        <v>5185</v>
      </c>
      <c r="F94" s="6">
        <f>F95</f>
        <v>5185</v>
      </c>
      <c r="G94" s="6">
        <f>G95</f>
        <v>0</v>
      </c>
    </row>
    <row r="95" spans="1:7" ht="72.75" customHeight="1">
      <c r="A95" s="7" t="s">
        <v>21</v>
      </c>
      <c r="B95" s="7" t="s">
        <v>367</v>
      </c>
      <c r="C95" s="7" t="s">
        <v>17</v>
      </c>
      <c r="D95" s="7" t="s">
        <v>33</v>
      </c>
      <c r="E95" s="6">
        <f t="shared" si="2"/>
        <v>5185</v>
      </c>
      <c r="F95" s="6">
        <v>5185</v>
      </c>
      <c r="G95" s="6"/>
    </row>
    <row r="96" spans="1:7" ht="62.25" customHeight="1">
      <c r="A96" s="7" t="s">
        <v>368</v>
      </c>
      <c r="B96" s="7" t="s">
        <v>820</v>
      </c>
      <c r="C96" s="7"/>
      <c r="D96" s="7"/>
      <c r="E96" s="6">
        <f t="shared" si="2"/>
        <v>1060</v>
      </c>
      <c r="F96" s="6">
        <f>F97</f>
        <v>0</v>
      </c>
      <c r="G96" s="6">
        <f>G97</f>
        <v>1060</v>
      </c>
    </row>
    <row r="97" spans="1:7" ht="69.75" customHeight="1">
      <c r="A97" s="7" t="s">
        <v>21</v>
      </c>
      <c r="B97" s="7" t="s">
        <v>820</v>
      </c>
      <c r="C97" s="7" t="s">
        <v>17</v>
      </c>
      <c r="D97" s="7" t="s">
        <v>33</v>
      </c>
      <c r="E97" s="6">
        <f t="shared" si="2"/>
        <v>1060</v>
      </c>
      <c r="F97" s="6"/>
      <c r="G97" s="6">
        <v>1060</v>
      </c>
    </row>
    <row r="98" spans="1:7" ht="89.25" customHeight="1">
      <c r="A98" s="13" t="s">
        <v>856</v>
      </c>
      <c r="B98" s="14" t="s">
        <v>857</v>
      </c>
      <c r="C98" s="7"/>
      <c r="D98" s="7"/>
      <c r="E98" s="15">
        <f t="shared" si="2"/>
        <v>22364</v>
      </c>
      <c r="F98" s="15">
        <f>F99+F101+F103</f>
        <v>21446</v>
      </c>
      <c r="G98" s="15">
        <f>G99+G101+G103</f>
        <v>918</v>
      </c>
    </row>
    <row r="99" spans="1:7" ht="24" customHeight="1">
      <c r="A99" s="7" t="s">
        <v>77</v>
      </c>
      <c r="B99" s="7" t="s">
        <v>858</v>
      </c>
      <c r="C99" s="7"/>
      <c r="D99" s="7"/>
      <c r="E99" s="6">
        <f t="shared" si="2"/>
        <v>14425</v>
      </c>
      <c r="F99" s="6">
        <f>F100</f>
        <v>14425</v>
      </c>
      <c r="G99" s="6">
        <f>G100</f>
        <v>0</v>
      </c>
    </row>
    <row r="100" spans="1:7" ht="49.5" customHeight="1">
      <c r="A100" s="7" t="s">
        <v>24</v>
      </c>
      <c r="B100" s="7" t="s">
        <v>858</v>
      </c>
      <c r="C100" s="7" t="s">
        <v>16</v>
      </c>
      <c r="D100" s="7" t="s">
        <v>33</v>
      </c>
      <c r="E100" s="6">
        <f t="shared" si="2"/>
        <v>14425</v>
      </c>
      <c r="F100" s="52">
        <f>15812-200+580-1767</f>
        <v>14425</v>
      </c>
      <c r="G100" s="6"/>
    </row>
    <row r="101" spans="1:7" ht="35.25" customHeight="1">
      <c r="A101" s="7" t="s">
        <v>871</v>
      </c>
      <c r="B101" s="7" t="s">
        <v>872</v>
      </c>
      <c r="C101" s="7"/>
      <c r="D101" s="7"/>
      <c r="E101" s="6">
        <f>F101+G101</f>
        <v>7021</v>
      </c>
      <c r="F101" s="6">
        <f>F102</f>
        <v>7021</v>
      </c>
      <c r="G101" s="6">
        <f>G102</f>
        <v>0</v>
      </c>
    </row>
    <row r="102" spans="1:7" ht="61.5" customHeight="1">
      <c r="A102" s="7" t="s">
        <v>25</v>
      </c>
      <c r="B102" s="7" t="s">
        <v>872</v>
      </c>
      <c r="C102" s="7" t="s">
        <v>20</v>
      </c>
      <c r="D102" s="7" t="s">
        <v>33</v>
      </c>
      <c r="E102" s="6">
        <f>F102+G102</f>
        <v>7021</v>
      </c>
      <c r="F102" s="6">
        <v>7021</v>
      </c>
      <c r="G102" s="6"/>
    </row>
    <row r="103" spans="1:7" ht="88.5" customHeight="1">
      <c r="A103" s="46" t="s">
        <v>916</v>
      </c>
      <c r="B103" s="46" t="s">
        <v>987</v>
      </c>
      <c r="C103" s="46"/>
      <c r="D103" s="7"/>
      <c r="E103" s="6">
        <f>F103+G103</f>
        <v>918</v>
      </c>
      <c r="F103" s="6">
        <f>F104</f>
        <v>0</v>
      </c>
      <c r="G103" s="6">
        <f>G104</f>
        <v>918</v>
      </c>
    </row>
    <row r="104" spans="1:7" ht="51" customHeight="1">
      <c r="A104" s="46" t="s">
        <v>24</v>
      </c>
      <c r="B104" s="46" t="s">
        <v>987</v>
      </c>
      <c r="C104" s="46" t="s">
        <v>16</v>
      </c>
      <c r="D104" s="7" t="s">
        <v>33</v>
      </c>
      <c r="E104" s="6">
        <f>F104+G104</f>
        <v>918</v>
      </c>
      <c r="F104" s="6"/>
      <c r="G104" s="6">
        <v>918</v>
      </c>
    </row>
    <row r="105" spans="1:7" ht="126" customHeight="1">
      <c r="A105" s="14" t="s">
        <v>369</v>
      </c>
      <c r="B105" s="14" t="s">
        <v>370</v>
      </c>
      <c r="C105" s="7"/>
      <c r="D105" s="7"/>
      <c r="E105" s="15">
        <f t="shared" si="2"/>
        <v>92655</v>
      </c>
      <c r="F105" s="15">
        <f>F106</f>
        <v>92655</v>
      </c>
      <c r="G105" s="15">
        <f>G106</f>
        <v>0</v>
      </c>
    </row>
    <row r="106" spans="1:7" ht="55.5" customHeight="1">
      <c r="A106" s="16" t="s">
        <v>85</v>
      </c>
      <c r="B106" s="7" t="s">
        <v>371</v>
      </c>
      <c r="C106" s="7"/>
      <c r="D106" s="7"/>
      <c r="E106" s="6">
        <f t="shared" si="2"/>
        <v>92655</v>
      </c>
      <c r="F106" s="6">
        <f>F107</f>
        <v>92655</v>
      </c>
      <c r="G106" s="6">
        <f>G107</f>
        <v>0</v>
      </c>
    </row>
    <row r="107" spans="1:7" ht="71.25" customHeight="1">
      <c r="A107" s="7" t="s">
        <v>21</v>
      </c>
      <c r="B107" s="7" t="s">
        <v>371</v>
      </c>
      <c r="C107" s="7" t="s">
        <v>17</v>
      </c>
      <c r="D107" s="7" t="s">
        <v>33</v>
      </c>
      <c r="E107" s="6">
        <f t="shared" si="2"/>
        <v>92655</v>
      </c>
      <c r="F107" s="6">
        <v>92655</v>
      </c>
      <c r="G107" s="6"/>
    </row>
    <row r="108" spans="1:7" ht="108" customHeight="1">
      <c r="A108" s="14" t="s">
        <v>372</v>
      </c>
      <c r="B108" s="14" t="s">
        <v>373</v>
      </c>
      <c r="C108" s="7"/>
      <c r="D108" s="7"/>
      <c r="E108" s="15">
        <f t="shared" si="2"/>
        <v>497</v>
      </c>
      <c r="F108" s="15">
        <f>F109</f>
        <v>497</v>
      </c>
      <c r="G108" s="15">
        <f>G109</f>
        <v>0</v>
      </c>
    </row>
    <row r="109" spans="1:7" ht="20.25" customHeight="1">
      <c r="A109" s="16" t="s">
        <v>100</v>
      </c>
      <c r="B109" s="7" t="s">
        <v>374</v>
      </c>
      <c r="C109" s="7"/>
      <c r="D109" s="7"/>
      <c r="E109" s="6">
        <f t="shared" si="2"/>
        <v>497</v>
      </c>
      <c r="F109" s="6">
        <f>F110</f>
        <v>497</v>
      </c>
      <c r="G109" s="6">
        <f>G110</f>
        <v>0</v>
      </c>
    </row>
    <row r="110" spans="1:7" ht="74.25" customHeight="1">
      <c r="A110" s="7" t="s">
        <v>21</v>
      </c>
      <c r="B110" s="7" t="s">
        <v>374</v>
      </c>
      <c r="C110" s="7" t="s">
        <v>17</v>
      </c>
      <c r="D110" s="7" t="s">
        <v>33</v>
      </c>
      <c r="E110" s="6">
        <f t="shared" si="2"/>
        <v>497</v>
      </c>
      <c r="F110" s="6">
        <v>497</v>
      </c>
      <c r="G110" s="6"/>
    </row>
    <row r="111" spans="1:7" ht="93.75" customHeight="1">
      <c r="A111" s="14" t="s">
        <v>375</v>
      </c>
      <c r="B111" s="14" t="s">
        <v>376</v>
      </c>
      <c r="C111" s="7"/>
      <c r="D111" s="7"/>
      <c r="E111" s="15">
        <f t="shared" si="2"/>
        <v>1480</v>
      </c>
      <c r="F111" s="15">
        <f>F112</f>
        <v>1480</v>
      </c>
      <c r="G111" s="15">
        <f>G112</f>
        <v>0</v>
      </c>
    </row>
    <row r="112" spans="1:7" ht="137.25" customHeight="1">
      <c r="A112" s="16" t="s">
        <v>821</v>
      </c>
      <c r="B112" s="7" t="s">
        <v>377</v>
      </c>
      <c r="C112" s="7"/>
      <c r="D112" s="7"/>
      <c r="E112" s="6">
        <f t="shared" si="2"/>
        <v>1480</v>
      </c>
      <c r="F112" s="6">
        <f>F113</f>
        <v>1480</v>
      </c>
      <c r="G112" s="6">
        <f>G113</f>
        <v>0</v>
      </c>
    </row>
    <row r="113" spans="1:7" ht="46.5" customHeight="1">
      <c r="A113" s="16" t="s">
        <v>36</v>
      </c>
      <c r="B113" s="7" t="s">
        <v>377</v>
      </c>
      <c r="C113" s="7" t="s">
        <v>19</v>
      </c>
      <c r="D113" s="7" t="s">
        <v>11</v>
      </c>
      <c r="E113" s="6">
        <f t="shared" si="2"/>
        <v>1480</v>
      </c>
      <c r="F113" s="6">
        <v>1480</v>
      </c>
      <c r="G113" s="6"/>
    </row>
    <row r="114" spans="1:7" ht="136.5" customHeight="1">
      <c r="A114" s="18" t="s">
        <v>378</v>
      </c>
      <c r="B114" s="14" t="s">
        <v>379</v>
      </c>
      <c r="C114" s="7"/>
      <c r="D114" s="7"/>
      <c r="E114" s="15">
        <f t="shared" si="2"/>
        <v>1862</v>
      </c>
      <c r="F114" s="15">
        <f>F115+F117</f>
        <v>1862</v>
      </c>
      <c r="G114" s="15">
        <f>G115+G117</f>
        <v>0</v>
      </c>
    </row>
    <row r="115" spans="1:7" ht="126" customHeight="1">
      <c r="A115" s="16" t="s">
        <v>380</v>
      </c>
      <c r="B115" s="7" t="s">
        <v>381</v>
      </c>
      <c r="C115" s="7"/>
      <c r="D115" s="7"/>
      <c r="E115" s="6">
        <f t="shared" si="2"/>
        <v>1430</v>
      </c>
      <c r="F115" s="6">
        <f>F116</f>
        <v>1430</v>
      </c>
      <c r="G115" s="6">
        <f>G116</f>
        <v>0</v>
      </c>
    </row>
    <row r="116" spans="1:7" ht="42.75" customHeight="1">
      <c r="A116" s="16" t="s">
        <v>36</v>
      </c>
      <c r="B116" s="7" t="s">
        <v>381</v>
      </c>
      <c r="C116" s="7" t="s">
        <v>19</v>
      </c>
      <c r="D116" s="7" t="s">
        <v>11</v>
      </c>
      <c r="E116" s="6">
        <f t="shared" si="2"/>
        <v>1430</v>
      </c>
      <c r="F116" s="6">
        <v>1430</v>
      </c>
      <c r="G116" s="6"/>
    </row>
    <row r="117" spans="1:7" ht="60" customHeight="1">
      <c r="A117" s="16" t="s">
        <v>85</v>
      </c>
      <c r="B117" s="7" t="s">
        <v>382</v>
      </c>
      <c r="C117" s="7"/>
      <c r="D117" s="7"/>
      <c r="E117" s="6">
        <f t="shared" si="2"/>
        <v>432</v>
      </c>
      <c r="F117" s="6">
        <f>F118</f>
        <v>432</v>
      </c>
      <c r="G117" s="6">
        <f>G118</f>
        <v>0</v>
      </c>
    </row>
    <row r="118" spans="1:7" ht="72" customHeight="1">
      <c r="A118" s="7" t="s">
        <v>21</v>
      </c>
      <c r="B118" s="7" t="s">
        <v>382</v>
      </c>
      <c r="C118" s="7" t="s">
        <v>17</v>
      </c>
      <c r="D118" s="7" t="s">
        <v>33</v>
      </c>
      <c r="E118" s="6">
        <f t="shared" si="2"/>
        <v>432</v>
      </c>
      <c r="F118" s="6">
        <v>432</v>
      </c>
      <c r="G118" s="6"/>
    </row>
    <row r="119" spans="1:7" ht="74.25" customHeight="1">
      <c r="A119" s="14" t="s">
        <v>383</v>
      </c>
      <c r="B119" s="14" t="s">
        <v>384</v>
      </c>
      <c r="C119" s="7"/>
      <c r="D119" s="7"/>
      <c r="E119" s="15">
        <f t="shared" si="2"/>
        <v>15784</v>
      </c>
      <c r="F119" s="15">
        <f>F120</f>
        <v>0</v>
      </c>
      <c r="G119" s="15">
        <f>G120</f>
        <v>15784</v>
      </c>
    </row>
    <row r="120" spans="1:7" ht="110.25" customHeight="1">
      <c r="A120" s="16" t="s">
        <v>385</v>
      </c>
      <c r="B120" s="7" t="s">
        <v>386</v>
      </c>
      <c r="C120" s="7"/>
      <c r="D120" s="7"/>
      <c r="E120" s="6">
        <f t="shared" si="2"/>
        <v>15784</v>
      </c>
      <c r="F120" s="6">
        <f>F121</f>
        <v>0</v>
      </c>
      <c r="G120" s="6">
        <f>G121</f>
        <v>15784</v>
      </c>
    </row>
    <row r="121" spans="1:7" ht="71.25" customHeight="1">
      <c r="A121" s="7" t="s">
        <v>21</v>
      </c>
      <c r="B121" s="7" t="s">
        <v>386</v>
      </c>
      <c r="C121" s="7" t="s">
        <v>17</v>
      </c>
      <c r="D121" s="7" t="s">
        <v>33</v>
      </c>
      <c r="E121" s="6">
        <f t="shared" si="2"/>
        <v>15784</v>
      </c>
      <c r="F121" s="6"/>
      <c r="G121" s="6">
        <v>15784</v>
      </c>
    </row>
    <row r="122" spans="1:7" ht="270" customHeight="1">
      <c r="A122" s="18" t="s">
        <v>78</v>
      </c>
      <c r="B122" s="14" t="s">
        <v>387</v>
      </c>
      <c r="C122" s="7"/>
      <c r="D122" s="7"/>
      <c r="E122" s="15">
        <f t="shared" si="2"/>
        <v>3092</v>
      </c>
      <c r="F122" s="15">
        <f>F123+F125</f>
        <v>35</v>
      </c>
      <c r="G122" s="15">
        <f>G123+G125</f>
        <v>3057</v>
      </c>
    </row>
    <row r="123" spans="1:7" ht="73.5" customHeight="1">
      <c r="A123" s="16" t="s">
        <v>80</v>
      </c>
      <c r="B123" s="7" t="s">
        <v>388</v>
      </c>
      <c r="C123" s="7"/>
      <c r="D123" s="7"/>
      <c r="E123" s="6">
        <f t="shared" si="2"/>
        <v>35</v>
      </c>
      <c r="F123" s="6">
        <f>F124</f>
        <v>35</v>
      </c>
      <c r="G123" s="6">
        <f>G124</f>
        <v>0</v>
      </c>
    </row>
    <row r="124" spans="1:7" ht="43.5" customHeight="1">
      <c r="A124" s="16" t="s">
        <v>36</v>
      </c>
      <c r="B124" s="7" t="s">
        <v>388</v>
      </c>
      <c r="C124" s="7" t="s">
        <v>19</v>
      </c>
      <c r="D124" s="7" t="s">
        <v>11</v>
      </c>
      <c r="E124" s="6">
        <f t="shared" si="2"/>
        <v>35</v>
      </c>
      <c r="F124" s="6">
        <v>35</v>
      </c>
      <c r="G124" s="6"/>
    </row>
    <row r="125" spans="1:7" ht="157.5" customHeight="1">
      <c r="A125" s="16" t="s">
        <v>356</v>
      </c>
      <c r="B125" s="7" t="s">
        <v>389</v>
      </c>
      <c r="C125" s="7"/>
      <c r="D125" s="7"/>
      <c r="E125" s="6">
        <f t="shared" si="2"/>
        <v>3057</v>
      </c>
      <c r="F125" s="6">
        <f>F126</f>
        <v>0</v>
      </c>
      <c r="G125" s="6">
        <f>G126</f>
        <v>3057</v>
      </c>
    </row>
    <row r="126" spans="1:7" ht="47.25" customHeight="1">
      <c r="A126" s="16" t="s">
        <v>36</v>
      </c>
      <c r="B126" s="7" t="s">
        <v>389</v>
      </c>
      <c r="C126" s="7" t="s">
        <v>19</v>
      </c>
      <c r="D126" s="7" t="s">
        <v>11</v>
      </c>
      <c r="E126" s="6">
        <f t="shared" si="2"/>
        <v>3057</v>
      </c>
      <c r="F126" s="6"/>
      <c r="G126" s="6">
        <v>3057</v>
      </c>
    </row>
    <row r="127" spans="1:7" ht="41.25" customHeight="1">
      <c r="A127" s="24" t="s">
        <v>390</v>
      </c>
      <c r="B127" s="14" t="s">
        <v>391</v>
      </c>
      <c r="C127" s="7"/>
      <c r="D127" s="7"/>
      <c r="E127" s="15">
        <f t="shared" si="2"/>
        <v>277778</v>
      </c>
      <c r="F127" s="15">
        <f>F128+F131+F137+F140+F143+F146+F149+F152+F134</f>
        <v>277663</v>
      </c>
      <c r="G127" s="15">
        <f>G128+G131+G137+G140+G143+G146+G149+G152+G134</f>
        <v>115</v>
      </c>
    </row>
    <row r="128" spans="1:7" ht="107.25" customHeight="1">
      <c r="A128" s="18" t="s">
        <v>392</v>
      </c>
      <c r="B128" s="14" t="s">
        <v>393</v>
      </c>
      <c r="C128" s="7"/>
      <c r="D128" s="7"/>
      <c r="E128" s="15">
        <f t="shared" si="2"/>
        <v>31923</v>
      </c>
      <c r="F128" s="15">
        <f>F129</f>
        <v>31923</v>
      </c>
      <c r="G128" s="15">
        <f>G129</f>
        <v>0</v>
      </c>
    </row>
    <row r="129" spans="1:7" ht="59.25" customHeight="1">
      <c r="A129" s="16" t="s">
        <v>85</v>
      </c>
      <c r="B129" s="7" t="s">
        <v>394</v>
      </c>
      <c r="C129" s="7"/>
      <c r="D129" s="7"/>
      <c r="E129" s="6">
        <f t="shared" si="2"/>
        <v>31923</v>
      </c>
      <c r="F129" s="6">
        <f>F130</f>
        <v>31923</v>
      </c>
      <c r="G129" s="6">
        <f>G130</f>
        <v>0</v>
      </c>
    </row>
    <row r="130" spans="1:7" ht="75.75" customHeight="1">
      <c r="A130" s="7" t="s">
        <v>21</v>
      </c>
      <c r="B130" s="7" t="s">
        <v>394</v>
      </c>
      <c r="C130" s="7" t="s">
        <v>17</v>
      </c>
      <c r="D130" s="7" t="s">
        <v>873</v>
      </c>
      <c r="E130" s="6">
        <f t="shared" si="2"/>
        <v>31923</v>
      </c>
      <c r="F130" s="6">
        <v>31923</v>
      </c>
      <c r="G130" s="6"/>
    </row>
    <row r="131" spans="1:7" ht="101.25" customHeight="1">
      <c r="A131" s="13" t="s">
        <v>395</v>
      </c>
      <c r="B131" s="14" t="s">
        <v>396</v>
      </c>
      <c r="C131" s="7"/>
      <c r="D131" s="7"/>
      <c r="E131" s="15">
        <f t="shared" si="2"/>
        <v>155041</v>
      </c>
      <c r="F131" s="15">
        <f>F132</f>
        <v>155041</v>
      </c>
      <c r="G131" s="15">
        <f>G132</f>
        <v>0</v>
      </c>
    </row>
    <row r="132" spans="1:7" ht="54.75" customHeight="1">
      <c r="A132" s="20" t="s">
        <v>85</v>
      </c>
      <c r="B132" s="7" t="s">
        <v>397</v>
      </c>
      <c r="C132" s="7"/>
      <c r="D132" s="7"/>
      <c r="E132" s="6">
        <f t="shared" si="2"/>
        <v>155041</v>
      </c>
      <c r="F132" s="6">
        <f>F133</f>
        <v>155041</v>
      </c>
      <c r="G132" s="6">
        <f>G133</f>
        <v>0</v>
      </c>
    </row>
    <row r="133" spans="1:7" ht="79.5" customHeight="1">
      <c r="A133" s="7" t="s">
        <v>21</v>
      </c>
      <c r="B133" s="7" t="s">
        <v>397</v>
      </c>
      <c r="C133" s="7" t="s">
        <v>17</v>
      </c>
      <c r="D133" s="7" t="s">
        <v>873</v>
      </c>
      <c r="E133" s="6">
        <f t="shared" si="2"/>
        <v>155041</v>
      </c>
      <c r="F133" s="6">
        <v>155041</v>
      </c>
      <c r="G133" s="6"/>
    </row>
    <row r="134" spans="1:7" ht="76.5" customHeight="1">
      <c r="A134" s="14" t="s">
        <v>890</v>
      </c>
      <c r="B134" s="14" t="s">
        <v>891</v>
      </c>
      <c r="C134" s="7"/>
      <c r="D134" s="7"/>
      <c r="E134" s="15">
        <f>F134+G134</f>
        <v>384</v>
      </c>
      <c r="F134" s="15">
        <f>F135</f>
        <v>384</v>
      </c>
      <c r="G134" s="15">
        <f>G135</f>
        <v>0</v>
      </c>
    </row>
    <row r="135" spans="1:7" ht="30.75" customHeight="1">
      <c r="A135" s="7" t="s">
        <v>77</v>
      </c>
      <c r="B135" s="7" t="s">
        <v>892</v>
      </c>
      <c r="C135" s="7"/>
      <c r="D135" s="7"/>
      <c r="E135" s="6">
        <f>F135+G135</f>
        <v>384</v>
      </c>
      <c r="F135" s="6">
        <f>F136</f>
        <v>384</v>
      </c>
      <c r="G135" s="6">
        <f>G136</f>
        <v>0</v>
      </c>
    </row>
    <row r="136" spans="1:7" ht="66" customHeight="1">
      <c r="A136" s="7" t="s">
        <v>24</v>
      </c>
      <c r="B136" s="7" t="s">
        <v>892</v>
      </c>
      <c r="C136" s="7" t="s">
        <v>16</v>
      </c>
      <c r="D136" s="7" t="s">
        <v>873</v>
      </c>
      <c r="E136" s="6">
        <f>F136+G136</f>
        <v>384</v>
      </c>
      <c r="F136" s="6">
        <v>384</v>
      </c>
      <c r="G136" s="6"/>
    </row>
    <row r="137" spans="1:7" ht="108.75" customHeight="1">
      <c r="A137" s="14" t="s">
        <v>399</v>
      </c>
      <c r="B137" s="14" t="s">
        <v>400</v>
      </c>
      <c r="C137" s="7"/>
      <c r="D137" s="7"/>
      <c r="E137" s="15">
        <f t="shared" si="2"/>
        <v>924</v>
      </c>
      <c r="F137" s="15">
        <f>F138</f>
        <v>924</v>
      </c>
      <c r="G137" s="15">
        <f>G138</f>
        <v>0</v>
      </c>
    </row>
    <row r="138" spans="1:7" ht="20.25" customHeight="1">
      <c r="A138" s="16" t="s">
        <v>100</v>
      </c>
      <c r="B138" s="7" t="s">
        <v>401</v>
      </c>
      <c r="C138" s="7"/>
      <c r="D138" s="7"/>
      <c r="E138" s="6">
        <f t="shared" si="2"/>
        <v>924</v>
      </c>
      <c r="F138" s="6">
        <f>F139</f>
        <v>924</v>
      </c>
      <c r="G138" s="6">
        <f>G139</f>
        <v>0</v>
      </c>
    </row>
    <row r="139" spans="1:7" ht="78.75" customHeight="1">
      <c r="A139" s="7" t="s">
        <v>21</v>
      </c>
      <c r="B139" s="7" t="s">
        <v>401</v>
      </c>
      <c r="C139" s="7" t="s">
        <v>17</v>
      </c>
      <c r="D139" s="7" t="s">
        <v>873</v>
      </c>
      <c r="E139" s="6">
        <f t="shared" si="2"/>
        <v>924</v>
      </c>
      <c r="F139" s="6">
        <v>924</v>
      </c>
      <c r="G139" s="6"/>
    </row>
    <row r="140" spans="1:7" ht="93.75" customHeight="1">
      <c r="A140" s="14" t="s">
        <v>810</v>
      </c>
      <c r="B140" s="14" t="s">
        <v>402</v>
      </c>
      <c r="C140" s="7"/>
      <c r="D140" s="7"/>
      <c r="E140" s="15">
        <f t="shared" si="2"/>
        <v>84532</v>
      </c>
      <c r="F140" s="15">
        <f>F141</f>
        <v>84532</v>
      </c>
      <c r="G140" s="15">
        <f>G141</f>
        <v>0</v>
      </c>
    </row>
    <row r="141" spans="1:7" ht="52.5" customHeight="1">
      <c r="A141" s="16" t="s">
        <v>85</v>
      </c>
      <c r="B141" s="7" t="s">
        <v>403</v>
      </c>
      <c r="C141" s="7"/>
      <c r="D141" s="7"/>
      <c r="E141" s="6">
        <f t="shared" si="2"/>
        <v>84532</v>
      </c>
      <c r="F141" s="6">
        <f>F142</f>
        <v>84532</v>
      </c>
      <c r="G141" s="6">
        <f>G142</f>
        <v>0</v>
      </c>
    </row>
    <row r="142" spans="1:7" ht="67.5" customHeight="1">
      <c r="A142" s="7" t="s">
        <v>21</v>
      </c>
      <c r="B142" s="7" t="s">
        <v>403</v>
      </c>
      <c r="C142" s="7" t="s">
        <v>17</v>
      </c>
      <c r="D142" s="7" t="s">
        <v>873</v>
      </c>
      <c r="E142" s="6">
        <f t="shared" si="2"/>
        <v>84532</v>
      </c>
      <c r="F142" s="6">
        <f>78927+5605</f>
        <v>84532</v>
      </c>
      <c r="G142" s="6"/>
    </row>
    <row r="143" spans="1:7" ht="111.75" customHeight="1">
      <c r="A143" s="14" t="s">
        <v>811</v>
      </c>
      <c r="B143" s="14" t="s">
        <v>404</v>
      </c>
      <c r="C143" s="7"/>
      <c r="D143" s="7"/>
      <c r="E143" s="15">
        <f t="shared" si="2"/>
        <v>3873</v>
      </c>
      <c r="F143" s="15">
        <f>F144</f>
        <v>3873</v>
      </c>
      <c r="G143" s="15">
        <f>G144</f>
        <v>0</v>
      </c>
    </row>
    <row r="144" spans="1:7" ht="58.5" customHeight="1">
      <c r="A144" s="16" t="s">
        <v>85</v>
      </c>
      <c r="B144" s="7" t="s">
        <v>405</v>
      </c>
      <c r="C144" s="14"/>
      <c r="D144" s="14"/>
      <c r="E144" s="6">
        <f t="shared" si="2"/>
        <v>3873</v>
      </c>
      <c r="F144" s="6">
        <f>F145</f>
        <v>3873</v>
      </c>
      <c r="G144" s="6">
        <f>G145</f>
        <v>0</v>
      </c>
    </row>
    <row r="145" spans="1:7" ht="70.5" customHeight="1">
      <c r="A145" s="7" t="s">
        <v>21</v>
      </c>
      <c r="B145" s="7" t="s">
        <v>405</v>
      </c>
      <c r="C145" s="7" t="s">
        <v>17</v>
      </c>
      <c r="D145" s="7" t="s">
        <v>37</v>
      </c>
      <c r="E145" s="6">
        <f t="shared" si="2"/>
        <v>3873</v>
      </c>
      <c r="F145" s="6">
        <v>3873</v>
      </c>
      <c r="G145" s="6"/>
    </row>
    <row r="146" spans="1:7" ht="129.75" customHeight="1">
      <c r="A146" s="24" t="s">
        <v>406</v>
      </c>
      <c r="B146" s="14" t="s">
        <v>407</v>
      </c>
      <c r="C146" s="7"/>
      <c r="D146" s="7"/>
      <c r="E146" s="15">
        <f t="shared" si="2"/>
        <v>203</v>
      </c>
      <c r="F146" s="15">
        <f>F147</f>
        <v>203</v>
      </c>
      <c r="G146" s="15">
        <f>G147</f>
        <v>0</v>
      </c>
    </row>
    <row r="147" spans="1:7" ht="84.75" customHeight="1">
      <c r="A147" s="20" t="s">
        <v>408</v>
      </c>
      <c r="B147" s="7" t="s">
        <v>409</v>
      </c>
      <c r="C147" s="7"/>
      <c r="D147" s="7"/>
      <c r="E147" s="6">
        <f t="shared" si="2"/>
        <v>203</v>
      </c>
      <c r="F147" s="6">
        <f>F148</f>
        <v>203</v>
      </c>
      <c r="G147" s="6">
        <f>G148</f>
        <v>0</v>
      </c>
    </row>
    <row r="148" spans="1:7" ht="36.75" customHeight="1">
      <c r="A148" s="16" t="s">
        <v>36</v>
      </c>
      <c r="B148" s="7" t="s">
        <v>409</v>
      </c>
      <c r="C148" s="7" t="s">
        <v>19</v>
      </c>
      <c r="D148" s="7" t="s">
        <v>37</v>
      </c>
      <c r="E148" s="6">
        <f t="shared" si="2"/>
        <v>203</v>
      </c>
      <c r="F148" s="6">
        <v>203</v>
      </c>
      <c r="G148" s="6"/>
    </row>
    <row r="149" spans="1:7" ht="150.75" customHeight="1">
      <c r="A149" s="18" t="s">
        <v>410</v>
      </c>
      <c r="B149" s="14" t="s">
        <v>411</v>
      </c>
      <c r="C149" s="7"/>
      <c r="D149" s="7"/>
      <c r="E149" s="15">
        <f t="shared" si="2"/>
        <v>783</v>
      </c>
      <c r="F149" s="15">
        <f>F150</f>
        <v>783</v>
      </c>
      <c r="G149" s="15">
        <f>G150</f>
        <v>0</v>
      </c>
    </row>
    <row r="150" spans="1:7" ht="136.5" customHeight="1">
      <c r="A150" s="16" t="s">
        <v>412</v>
      </c>
      <c r="B150" s="7" t="s">
        <v>413</v>
      </c>
      <c r="C150" s="7"/>
      <c r="D150" s="7"/>
      <c r="E150" s="6">
        <f t="shared" si="2"/>
        <v>783</v>
      </c>
      <c r="F150" s="6">
        <f>F151</f>
        <v>783</v>
      </c>
      <c r="G150" s="6">
        <f>G151</f>
        <v>0</v>
      </c>
    </row>
    <row r="151" spans="1:7" ht="37.5" customHeight="1">
      <c r="A151" s="16" t="s">
        <v>36</v>
      </c>
      <c r="B151" s="7" t="s">
        <v>413</v>
      </c>
      <c r="C151" s="7" t="s">
        <v>19</v>
      </c>
      <c r="D151" s="7" t="s">
        <v>11</v>
      </c>
      <c r="E151" s="6">
        <f t="shared" si="2"/>
        <v>783</v>
      </c>
      <c r="F151" s="6">
        <v>783</v>
      </c>
      <c r="G151" s="6"/>
    </row>
    <row r="152" spans="1:7" ht="253.5" customHeight="1">
      <c r="A152" s="18" t="s">
        <v>801</v>
      </c>
      <c r="B152" s="14" t="s">
        <v>414</v>
      </c>
      <c r="C152" s="7"/>
      <c r="D152" s="7"/>
      <c r="E152" s="15">
        <f t="shared" si="2"/>
        <v>115</v>
      </c>
      <c r="F152" s="15">
        <f>F153</f>
        <v>0</v>
      </c>
      <c r="G152" s="15">
        <f>G153</f>
        <v>115</v>
      </c>
    </row>
    <row r="153" spans="1:7" ht="157.5" customHeight="1">
      <c r="A153" s="16" t="s">
        <v>415</v>
      </c>
      <c r="B153" s="7" t="s">
        <v>416</v>
      </c>
      <c r="C153" s="7"/>
      <c r="D153" s="7"/>
      <c r="E153" s="6">
        <f aca="true" t="shared" si="3" ref="E153:E199">F153+G153</f>
        <v>115</v>
      </c>
      <c r="F153" s="6">
        <f>F154</f>
        <v>0</v>
      </c>
      <c r="G153" s="6">
        <f>G154</f>
        <v>115</v>
      </c>
    </row>
    <row r="154" spans="1:7" ht="37.5" customHeight="1">
      <c r="A154" s="16" t="s">
        <v>36</v>
      </c>
      <c r="B154" s="7" t="s">
        <v>416</v>
      </c>
      <c r="C154" s="7" t="s">
        <v>19</v>
      </c>
      <c r="D154" s="7" t="s">
        <v>11</v>
      </c>
      <c r="E154" s="6">
        <f t="shared" si="3"/>
        <v>115</v>
      </c>
      <c r="F154" s="6"/>
      <c r="G154" s="6">
        <v>115</v>
      </c>
    </row>
    <row r="155" spans="1:7" ht="51" customHeight="1">
      <c r="A155" s="18" t="s">
        <v>417</v>
      </c>
      <c r="B155" s="14" t="s">
        <v>418</v>
      </c>
      <c r="C155" s="7"/>
      <c r="D155" s="7"/>
      <c r="E155" s="15">
        <f t="shared" si="3"/>
        <v>10975</v>
      </c>
      <c r="F155" s="15">
        <f>F156+F159</f>
        <v>10975</v>
      </c>
      <c r="G155" s="15">
        <f>G156+G159</f>
        <v>0</v>
      </c>
    </row>
    <row r="156" spans="1:7" ht="78" customHeight="1">
      <c r="A156" s="18" t="s">
        <v>794</v>
      </c>
      <c r="B156" s="14" t="s">
        <v>419</v>
      </c>
      <c r="C156" s="7"/>
      <c r="D156" s="7"/>
      <c r="E156" s="15">
        <f t="shared" si="3"/>
        <v>10930</v>
      </c>
      <c r="F156" s="15">
        <f>F157</f>
        <v>10930</v>
      </c>
      <c r="G156" s="15">
        <f>G157</f>
        <v>0</v>
      </c>
    </row>
    <row r="157" spans="1:7" ht="66.75" customHeight="1">
      <c r="A157" s="16" t="s">
        <v>85</v>
      </c>
      <c r="B157" s="7" t="s">
        <v>420</v>
      </c>
      <c r="C157" s="7"/>
      <c r="D157" s="7"/>
      <c r="E157" s="6">
        <f t="shared" si="3"/>
        <v>10930</v>
      </c>
      <c r="F157" s="6">
        <f>F158</f>
        <v>10930</v>
      </c>
      <c r="G157" s="6">
        <f>G158</f>
        <v>0</v>
      </c>
    </row>
    <row r="158" spans="1:7" ht="68.25" customHeight="1">
      <c r="A158" s="7" t="s">
        <v>21</v>
      </c>
      <c r="B158" s="7" t="s">
        <v>420</v>
      </c>
      <c r="C158" s="7" t="s">
        <v>17</v>
      </c>
      <c r="D158" s="7" t="s">
        <v>37</v>
      </c>
      <c r="E158" s="6">
        <f t="shared" si="3"/>
        <v>10930</v>
      </c>
      <c r="F158" s="6">
        <v>10930</v>
      </c>
      <c r="G158" s="6"/>
    </row>
    <row r="159" spans="1:7" ht="156" customHeight="1">
      <c r="A159" s="18" t="s">
        <v>813</v>
      </c>
      <c r="B159" s="14" t="s">
        <v>421</v>
      </c>
      <c r="C159" s="14"/>
      <c r="D159" s="14"/>
      <c r="E159" s="15">
        <f t="shared" si="3"/>
        <v>45</v>
      </c>
      <c r="F159" s="15">
        <f>F160</f>
        <v>45</v>
      </c>
      <c r="G159" s="15">
        <f>G160</f>
        <v>0</v>
      </c>
    </row>
    <row r="160" spans="1:7" ht="56.25" customHeight="1">
      <c r="A160" s="16" t="s">
        <v>85</v>
      </c>
      <c r="B160" s="7" t="s">
        <v>422</v>
      </c>
      <c r="C160" s="7"/>
      <c r="D160" s="7"/>
      <c r="E160" s="6">
        <f t="shared" si="3"/>
        <v>45</v>
      </c>
      <c r="F160" s="6">
        <f>F161</f>
        <v>45</v>
      </c>
      <c r="G160" s="6">
        <f>G161</f>
        <v>0</v>
      </c>
    </row>
    <row r="161" spans="1:7" ht="77.25" customHeight="1">
      <c r="A161" s="7" t="s">
        <v>21</v>
      </c>
      <c r="B161" s="7" t="s">
        <v>422</v>
      </c>
      <c r="C161" s="7" t="s">
        <v>17</v>
      </c>
      <c r="D161" s="7" t="s">
        <v>37</v>
      </c>
      <c r="E161" s="6">
        <f t="shared" si="3"/>
        <v>45</v>
      </c>
      <c r="F161" s="6">
        <v>45</v>
      </c>
      <c r="G161" s="6"/>
    </row>
    <row r="162" spans="1:7" ht="61.5" customHeight="1">
      <c r="A162" s="18" t="s">
        <v>423</v>
      </c>
      <c r="B162" s="14" t="s">
        <v>424</v>
      </c>
      <c r="C162" s="7"/>
      <c r="D162" s="7"/>
      <c r="E162" s="15">
        <f t="shared" si="3"/>
        <v>46222</v>
      </c>
      <c r="F162" s="15">
        <f>F163+F166+F169+F174+F177</f>
        <v>42429</v>
      </c>
      <c r="G162" s="15">
        <f>G163+G166+G169+G174+G177</f>
        <v>3793</v>
      </c>
    </row>
    <row r="163" spans="1:7" ht="114.75" customHeight="1">
      <c r="A163" s="14" t="s">
        <v>425</v>
      </c>
      <c r="B163" s="14" t="s">
        <v>426</v>
      </c>
      <c r="C163" s="7"/>
      <c r="D163" s="7"/>
      <c r="E163" s="15">
        <f t="shared" si="3"/>
        <v>6900</v>
      </c>
      <c r="F163" s="15">
        <f>F164</f>
        <v>6900</v>
      </c>
      <c r="G163" s="15">
        <f>G164</f>
        <v>0</v>
      </c>
    </row>
    <row r="164" spans="1:7" ht="57.75" customHeight="1">
      <c r="A164" s="16" t="s">
        <v>85</v>
      </c>
      <c r="B164" s="7" t="s">
        <v>427</v>
      </c>
      <c r="C164" s="14"/>
      <c r="D164" s="14"/>
      <c r="E164" s="6">
        <f t="shared" si="3"/>
        <v>6900</v>
      </c>
      <c r="F164" s="6">
        <f>F165</f>
        <v>6900</v>
      </c>
      <c r="G164" s="6">
        <f>G165</f>
        <v>0</v>
      </c>
    </row>
    <row r="165" spans="1:7" ht="72.75" customHeight="1">
      <c r="A165" s="7" t="s">
        <v>21</v>
      </c>
      <c r="B165" s="7" t="s">
        <v>427</v>
      </c>
      <c r="C165" s="7" t="s">
        <v>17</v>
      </c>
      <c r="D165" s="7" t="s">
        <v>32</v>
      </c>
      <c r="E165" s="6">
        <f t="shared" si="3"/>
        <v>6900</v>
      </c>
      <c r="F165" s="6">
        <v>6900</v>
      </c>
      <c r="G165" s="6"/>
    </row>
    <row r="166" spans="1:7" ht="75.75" customHeight="1">
      <c r="A166" s="14" t="s">
        <v>428</v>
      </c>
      <c r="B166" s="14" t="s">
        <v>429</v>
      </c>
      <c r="C166" s="7"/>
      <c r="D166" s="7"/>
      <c r="E166" s="15">
        <f t="shared" si="3"/>
        <v>3793</v>
      </c>
      <c r="F166" s="15">
        <f>F167</f>
        <v>0</v>
      </c>
      <c r="G166" s="15">
        <f>G167</f>
        <v>3793</v>
      </c>
    </row>
    <row r="167" spans="1:7" ht="52.5" customHeight="1">
      <c r="A167" s="16" t="s">
        <v>878</v>
      </c>
      <c r="B167" s="7" t="s">
        <v>430</v>
      </c>
      <c r="C167" s="7"/>
      <c r="D167" s="7"/>
      <c r="E167" s="6">
        <f t="shared" si="3"/>
        <v>3793</v>
      </c>
      <c r="F167" s="6">
        <f>F168</f>
        <v>0</v>
      </c>
      <c r="G167" s="6">
        <f>G168</f>
        <v>3793</v>
      </c>
    </row>
    <row r="168" spans="1:7" ht="69.75" customHeight="1">
      <c r="A168" s="7" t="s">
        <v>21</v>
      </c>
      <c r="B168" s="7" t="s">
        <v>430</v>
      </c>
      <c r="C168" s="7" t="s">
        <v>17</v>
      </c>
      <c r="D168" s="7" t="s">
        <v>32</v>
      </c>
      <c r="E168" s="6">
        <f t="shared" si="3"/>
        <v>3793</v>
      </c>
      <c r="F168" s="6"/>
      <c r="G168" s="6">
        <v>3793</v>
      </c>
    </row>
    <row r="169" spans="1:7" ht="123" customHeight="1">
      <c r="A169" s="14" t="s">
        <v>431</v>
      </c>
      <c r="B169" s="14" t="s">
        <v>432</v>
      </c>
      <c r="C169" s="7"/>
      <c r="D169" s="7"/>
      <c r="E169" s="15">
        <f t="shared" si="3"/>
        <v>21832</v>
      </c>
      <c r="F169" s="15">
        <f>F170+F172</f>
        <v>21832</v>
      </c>
      <c r="G169" s="15">
        <f>G170+G172</f>
        <v>0</v>
      </c>
    </row>
    <row r="170" spans="1:7" ht="39" customHeight="1">
      <c r="A170" s="16" t="s">
        <v>433</v>
      </c>
      <c r="B170" s="7" t="s">
        <v>434</v>
      </c>
      <c r="C170" s="7"/>
      <c r="D170" s="7"/>
      <c r="E170" s="6">
        <f t="shared" si="3"/>
        <v>21697</v>
      </c>
      <c r="F170" s="6">
        <f>F171</f>
        <v>21697</v>
      </c>
      <c r="G170" s="6">
        <f>G171</f>
        <v>0</v>
      </c>
    </row>
    <row r="171" spans="1:7" ht="73.5" customHeight="1">
      <c r="A171" s="7" t="s">
        <v>21</v>
      </c>
      <c r="B171" s="7" t="s">
        <v>434</v>
      </c>
      <c r="C171" s="7" t="s">
        <v>17</v>
      </c>
      <c r="D171" s="7" t="s">
        <v>32</v>
      </c>
      <c r="E171" s="6">
        <f t="shared" si="3"/>
        <v>21697</v>
      </c>
      <c r="F171" s="6">
        <v>21697</v>
      </c>
      <c r="G171" s="6"/>
    </row>
    <row r="172" spans="1:7" ht="75" customHeight="1">
      <c r="A172" s="16" t="s">
        <v>215</v>
      </c>
      <c r="B172" s="7" t="s">
        <v>435</v>
      </c>
      <c r="C172" s="7"/>
      <c r="D172" s="7"/>
      <c r="E172" s="6">
        <f t="shared" si="3"/>
        <v>135</v>
      </c>
      <c r="F172" s="6">
        <f>F173</f>
        <v>135</v>
      </c>
      <c r="G172" s="6">
        <f>G173</f>
        <v>0</v>
      </c>
    </row>
    <row r="173" spans="1:7" ht="72.75" customHeight="1">
      <c r="A173" s="7" t="s">
        <v>21</v>
      </c>
      <c r="B173" s="7" t="s">
        <v>435</v>
      </c>
      <c r="C173" s="7" t="s">
        <v>17</v>
      </c>
      <c r="D173" s="7" t="s">
        <v>32</v>
      </c>
      <c r="E173" s="6">
        <f t="shared" si="3"/>
        <v>135</v>
      </c>
      <c r="F173" s="6">
        <v>135</v>
      </c>
      <c r="G173" s="6"/>
    </row>
    <row r="174" spans="1:7" ht="90" customHeight="1">
      <c r="A174" s="14" t="s">
        <v>436</v>
      </c>
      <c r="B174" s="14" t="s">
        <v>437</v>
      </c>
      <c r="C174" s="7"/>
      <c r="D174" s="7"/>
      <c r="E174" s="15">
        <f t="shared" si="3"/>
        <v>11597</v>
      </c>
      <c r="F174" s="15">
        <f>F175</f>
        <v>11597</v>
      </c>
      <c r="G174" s="15">
        <f>G175</f>
        <v>0</v>
      </c>
    </row>
    <row r="175" spans="1:7" ht="51" customHeight="1">
      <c r="A175" s="16" t="s">
        <v>433</v>
      </c>
      <c r="B175" s="7" t="s">
        <v>438</v>
      </c>
      <c r="C175" s="7"/>
      <c r="D175" s="7"/>
      <c r="E175" s="6">
        <f t="shared" si="3"/>
        <v>11597</v>
      </c>
      <c r="F175" s="6">
        <f>F176</f>
        <v>11597</v>
      </c>
      <c r="G175" s="6">
        <f>G176</f>
        <v>0</v>
      </c>
    </row>
    <row r="176" spans="1:7" ht="70.5" customHeight="1">
      <c r="A176" s="7" t="s">
        <v>21</v>
      </c>
      <c r="B176" s="7" t="s">
        <v>438</v>
      </c>
      <c r="C176" s="7" t="s">
        <v>17</v>
      </c>
      <c r="D176" s="7" t="s">
        <v>32</v>
      </c>
      <c r="E176" s="6">
        <f t="shared" si="3"/>
        <v>11597</v>
      </c>
      <c r="F176" s="6">
        <v>11597</v>
      </c>
      <c r="G176" s="6"/>
    </row>
    <row r="177" spans="1:7" ht="78" customHeight="1">
      <c r="A177" s="18" t="s">
        <v>439</v>
      </c>
      <c r="B177" s="14" t="s">
        <v>440</v>
      </c>
      <c r="C177" s="7"/>
      <c r="D177" s="7"/>
      <c r="E177" s="15">
        <f t="shared" si="3"/>
        <v>2100</v>
      </c>
      <c r="F177" s="15">
        <f>F178</f>
        <v>2100</v>
      </c>
      <c r="G177" s="15">
        <f>G178</f>
        <v>0</v>
      </c>
    </row>
    <row r="178" spans="1:7" ht="18" customHeight="1">
      <c r="A178" s="25" t="s">
        <v>441</v>
      </c>
      <c r="B178" s="7" t="s">
        <v>442</v>
      </c>
      <c r="C178" s="7"/>
      <c r="D178" s="7"/>
      <c r="E178" s="6">
        <f t="shared" si="3"/>
        <v>2100</v>
      </c>
      <c r="F178" s="6">
        <f>F179</f>
        <v>2100</v>
      </c>
      <c r="G178" s="6">
        <f>G179</f>
        <v>0</v>
      </c>
    </row>
    <row r="179" spans="1:7" ht="63" customHeight="1">
      <c r="A179" s="7" t="s">
        <v>24</v>
      </c>
      <c r="B179" s="7" t="s">
        <v>442</v>
      </c>
      <c r="C179" s="7" t="s">
        <v>16</v>
      </c>
      <c r="D179" s="7" t="s">
        <v>32</v>
      </c>
      <c r="E179" s="6">
        <f t="shared" si="3"/>
        <v>2100</v>
      </c>
      <c r="F179" s="6">
        <v>2100</v>
      </c>
      <c r="G179" s="6"/>
    </row>
    <row r="180" spans="1:7" ht="55.5" customHeight="1">
      <c r="A180" s="18" t="s">
        <v>443</v>
      </c>
      <c r="B180" s="14" t="s">
        <v>444</v>
      </c>
      <c r="C180" s="7"/>
      <c r="D180" s="7"/>
      <c r="E180" s="15">
        <f>F180+G180</f>
        <v>21043</v>
      </c>
      <c r="F180" s="15">
        <f>F181+F184+F187</f>
        <v>21043</v>
      </c>
      <c r="G180" s="15">
        <f>G181+G184+G187</f>
        <v>0</v>
      </c>
    </row>
    <row r="181" spans="1:7" ht="110.25" customHeight="1">
      <c r="A181" s="14" t="s">
        <v>445</v>
      </c>
      <c r="B181" s="14" t="s">
        <v>446</v>
      </c>
      <c r="C181" s="7"/>
      <c r="D181" s="7"/>
      <c r="E181" s="15">
        <f t="shared" si="3"/>
        <v>20662</v>
      </c>
      <c r="F181" s="15">
        <f>F182</f>
        <v>20662</v>
      </c>
      <c r="G181" s="15">
        <f>G182</f>
        <v>0</v>
      </c>
    </row>
    <row r="182" spans="1:7" ht="57.75" customHeight="1">
      <c r="A182" s="16" t="s">
        <v>85</v>
      </c>
      <c r="B182" s="7" t="s">
        <v>447</v>
      </c>
      <c r="C182" s="7"/>
      <c r="D182" s="7"/>
      <c r="E182" s="6">
        <f t="shared" si="3"/>
        <v>20662</v>
      </c>
      <c r="F182" s="6">
        <f>F183</f>
        <v>20662</v>
      </c>
      <c r="G182" s="6">
        <f>G183</f>
        <v>0</v>
      </c>
    </row>
    <row r="183" spans="1:7" ht="69.75" customHeight="1">
      <c r="A183" s="7" t="s">
        <v>21</v>
      </c>
      <c r="B183" s="7" t="s">
        <v>447</v>
      </c>
      <c r="C183" s="7" t="s">
        <v>17</v>
      </c>
      <c r="D183" s="7" t="s">
        <v>448</v>
      </c>
      <c r="E183" s="6">
        <f t="shared" si="3"/>
        <v>20662</v>
      </c>
      <c r="F183" s="6">
        <v>20662</v>
      </c>
      <c r="G183" s="6"/>
    </row>
    <row r="184" spans="1:7" ht="89.25" customHeight="1">
      <c r="A184" s="14" t="s">
        <v>449</v>
      </c>
      <c r="B184" s="14" t="s">
        <v>450</v>
      </c>
      <c r="C184" s="7"/>
      <c r="D184" s="7"/>
      <c r="E184" s="15">
        <f t="shared" si="3"/>
        <v>46</v>
      </c>
      <c r="F184" s="15">
        <f>F185</f>
        <v>46</v>
      </c>
      <c r="G184" s="15">
        <f>G185</f>
        <v>0</v>
      </c>
    </row>
    <row r="185" spans="1:7" ht="56.25" customHeight="1">
      <c r="A185" s="16" t="s">
        <v>85</v>
      </c>
      <c r="B185" s="7" t="s">
        <v>451</v>
      </c>
      <c r="C185" s="7"/>
      <c r="D185" s="7"/>
      <c r="E185" s="6">
        <f t="shared" si="3"/>
        <v>46</v>
      </c>
      <c r="F185" s="6">
        <f>F186</f>
        <v>46</v>
      </c>
      <c r="G185" s="6">
        <f>G186</f>
        <v>0</v>
      </c>
    </row>
    <row r="186" spans="1:7" ht="76.5" customHeight="1">
      <c r="A186" s="7" t="s">
        <v>21</v>
      </c>
      <c r="B186" s="7" t="s">
        <v>451</v>
      </c>
      <c r="C186" s="7" t="s">
        <v>17</v>
      </c>
      <c r="D186" s="7" t="s">
        <v>448</v>
      </c>
      <c r="E186" s="6">
        <f t="shared" si="3"/>
        <v>46</v>
      </c>
      <c r="F186" s="6">
        <v>46</v>
      </c>
      <c r="G186" s="6"/>
    </row>
    <row r="187" spans="1:7" ht="91.5" customHeight="1">
      <c r="A187" s="14" t="s">
        <v>452</v>
      </c>
      <c r="B187" s="14" t="s">
        <v>453</v>
      </c>
      <c r="C187" s="7"/>
      <c r="D187" s="7"/>
      <c r="E187" s="15">
        <f t="shared" si="3"/>
        <v>335</v>
      </c>
      <c r="F187" s="15">
        <f>F188</f>
        <v>335</v>
      </c>
      <c r="G187" s="15">
        <f>G188</f>
        <v>0</v>
      </c>
    </row>
    <row r="188" spans="1:7" ht="18.75" customHeight="1">
      <c r="A188" s="16" t="s">
        <v>100</v>
      </c>
      <c r="B188" s="7" t="s">
        <v>454</v>
      </c>
      <c r="C188" s="7"/>
      <c r="D188" s="7"/>
      <c r="E188" s="6">
        <f t="shared" si="3"/>
        <v>335</v>
      </c>
      <c r="F188" s="6">
        <f>F189</f>
        <v>335</v>
      </c>
      <c r="G188" s="6">
        <f>G189</f>
        <v>0</v>
      </c>
    </row>
    <row r="189" spans="1:7" ht="69.75" customHeight="1">
      <c r="A189" s="7" t="s">
        <v>21</v>
      </c>
      <c r="B189" s="7" t="s">
        <v>454</v>
      </c>
      <c r="C189" s="7" t="s">
        <v>17</v>
      </c>
      <c r="D189" s="7" t="s">
        <v>448</v>
      </c>
      <c r="E189" s="6">
        <f t="shared" si="3"/>
        <v>335</v>
      </c>
      <c r="F189" s="6">
        <v>335</v>
      </c>
      <c r="G189" s="6"/>
    </row>
    <row r="190" spans="1:7" ht="54" customHeight="1">
      <c r="A190" s="18" t="s">
        <v>455</v>
      </c>
      <c r="B190" s="14" t="s">
        <v>456</v>
      </c>
      <c r="C190" s="7"/>
      <c r="D190" s="7"/>
      <c r="E190" s="15">
        <f t="shared" si="3"/>
        <v>70240</v>
      </c>
      <c r="F190" s="15">
        <f>F191+F196+F201</f>
        <v>70240</v>
      </c>
      <c r="G190" s="15">
        <f>G191+G196+G201</f>
        <v>0</v>
      </c>
    </row>
    <row r="191" spans="1:7" ht="71.25" customHeight="1">
      <c r="A191" s="18" t="s">
        <v>457</v>
      </c>
      <c r="B191" s="14" t="s">
        <v>458</v>
      </c>
      <c r="C191" s="14"/>
      <c r="D191" s="14"/>
      <c r="E191" s="15">
        <f t="shared" si="3"/>
        <v>11467</v>
      </c>
      <c r="F191" s="15">
        <f>F192</f>
        <v>11467</v>
      </c>
      <c r="G191" s="15">
        <f>G192</f>
        <v>0</v>
      </c>
    </row>
    <row r="192" spans="1:7" ht="41.25" customHeight="1">
      <c r="A192" s="16" t="s">
        <v>110</v>
      </c>
      <c r="B192" s="7" t="s">
        <v>459</v>
      </c>
      <c r="C192" s="14"/>
      <c r="D192" s="14"/>
      <c r="E192" s="6">
        <f t="shared" si="3"/>
        <v>11467</v>
      </c>
      <c r="F192" s="6">
        <f>F193+F194+F195</f>
        <v>11467</v>
      </c>
      <c r="G192" s="6">
        <f>G193+G194+G195</f>
        <v>0</v>
      </c>
    </row>
    <row r="193" spans="1:7" ht="124.5" customHeight="1">
      <c r="A193" s="5" t="s">
        <v>27</v>
      </c>
      <c r="B193" s="7" t="s">
        <v>459</v>
      </c>
      <c r="C193" s="7" t="s">
        <v>15</v>
      </c>
      <c r="D193" s="7" t="s">
        <v>37</v>
      </c>
      <c r="E193" s="6">
        <f t="shared" si="3"/>
        <v>11178</v>
      </c>
      <c r="F193" s="6">
        <v>11178</v>
      </c>
      <c r="G193" s="6"/>
    </row>
    <row r="194" spans="1:7" ht="53.25" customHeight="1">
      <c r="A194" s="7" t="s">
        <v>24</v>
      </c>
      <c r="B194" s="7" t="s">
        <v>459</v>
      </c>
      <c r="C194" s="7" t="s">
        <v>16</v>
      </c>
      <c r="D194" s="7" t="s">
        <v>37</v>
      </c>
      <c r="E194" s="6">
        <f t="shared" si="3"/>
        <v>288</v>
      </c>
      <c r="F194" s="6">
        <v>288</v>
      </c>
      <c r="G194" s="6"/>
    </row>
    <row r="195" spans="1:7" ht="26.25" customHeight="1">
      <c r="A195" s="7" t="s">
        <v>22</v>
      </c>
      <c r="B195" s="7" t="s">
        <v>459</v>
      </c>
      <c r="C195" s="7" t="s">
        <v>18</v>
      </c>
      <c r="D195" s="7" t="s">
        <v>37</v>
      </c>
      <c r="E195" s="6">
        <f t="shared" si="3"/>
        <v>1</v>
      </c>
      <c r="F195" s="6">
        <v>1</v>
      </c>
      <c r="G195" s="6"/>
    </row>
    <row r="196" spans="1:7" ht="117" customHeight="1">
      <c r="A196" s="18" t="s">
        <v>812</v>
      </c>
      <c r="B196" s="14" t="s">
        <v>460</v>
      </c>
      <c r="C196" s="7"/>
      <c r="D196" s="7"/>
      <c r="E196" s="15">
        <f t="shared" si="3"/>
        <v>58413</v>
      </c>
      <c r="F196" s="15">
        <f>F197</f>
        <v>58413</v>
      </c>
      <c r="G196" s="15">
        <f>G197</f>
        <v>0</v>
      </c>
    </row>
    <row r="197" spans="1:7" ht="57" customHeight="1">
      <c r="A197" s="26" t="s">
        <v>85</v>
      </c>
      <c r="B197" s="7" t="s">
        <v>461</v>
      </c>
      <c r="C197" s="7"/>
      <c r="D197" s="7"/>
      <c r="E197" s="6">
        <f t="shared" si="3"/>
        <v>58413</v>
      </c>
      <c r="F197" s="6">
        <f>F198+F199+F200</f>
        <v>58413</v>
      </c>
      <c r="G197" s="6">
        <f>G198+G199+G200</f>
        <v>0</v>
      </c>
    </row>
    <row r="198" spans="1:7" ht="129.75" customHeight="1">
      <c r="A198" s="5" t="s">
        <v>27</v>
      </c>
      <c r="B198" s="7" t="s">
        <v>461</v>
      </c>
      <c r="C198" s="7" t="s">
        <v>15</v>
      </c>
      <c r="D198" s="7" t="s">
        <v>37</v>
      </c>
      <c r="E198" s="6">
        <f t="shared" si="3"/>
        <v>53159</v>
      </c>
      <c r="F198" s="6">
        <v>53159</v>
      </c>
      <c r="G198" s="6"/>
    </row>
    <row r="199" spans="1:7" ht="52.5" customHeight="1">
      <c r="A199" s="7" t="s">
        <v>24</v>
      </c>
      <c r="B199" s="7" t="s">
        <v>461</v>
      </c>
      <c r="C199" s="7" t="s">
        <v>16</v>
      </c>
      <c r="D199" s="7" t="s">
        <v>37</v>
      </c>
      <c r="E199" s="6">
        <f t="shared" si="3"/>
        <v>5253</v>
      </c>
      <c r="F199" s="6">
        <v>5253</v>
      </c>
      <c r="G199" s="6"/>
    </row>
    <row r="200" spans="1:7" ht="18" customHeight="1">
      <c r="A200" s="7" t="s">
        <v>22</v>
      </c>
      <c r="B200" s="7" t="s">
        <v>461</v>
      </c>
      <c r="C200" s="7" t="s">
        <v>18</v>
      </c>
      <c r="D200" s="7" t="s">
        <v>37</v>
      </c>
      <c r="E200" s="6">
        <f>F200+G200</f>
        <v>1</v>
      </c>
      <c r="F200" s="6">
        <v>1</v>
      </c>
      <c r="G200" s="7"/>
    </row>
    <row r="201" spans="1:7" ht="57" customHeight="1">
      <c r="A201" s="14" t="s">
        <v>876</v>
      </c>
      <c r="B201" s="14" t="s">
        <v>877</v>
      </c>
      <c r="C201" s="7"/>
      <c r="D201" s="7"/>
      <c r="E201" s="15">
        <f>F201+G201</f>
        <v>360</v>
      </c>
      <c r="F201" s="15">
        <f>F202</f>
        <v>360</v>
      </c>
      <c r="G201" s="15">
        <f>G202</f>
        <v>0</v>
      </c>
    </row>
    <row r="202" spans="1:7" ht="79.5" customHeight="1">
      <c r="A202" s="7" t="s">
        <v>874</v>
      </c>
      <c r="B202" s="7" t="s">
        <v>875</v>
      </c>
      <c r="C202" s="7"/>
      <c r="D202" s="7"/>
      <c r="E202" s="6">
        <f>F202+G202</f>
        <v>360</v>
      </c>
      <c r="F202" s="6">
        <f>F203</f>
        <v>360</v>
      </c>
      <c r="G202" s="6">
        <f>G203</f>
        <v>0</v>
      </c>
    </row>
    <row r="203" spans="1:7" ht="41.25" customHeight="1">
      <c r="A203" s="16" t="s">
        <v>36</v>
      </c>
      <c r="B203" s="7" t="s">
        <v>875</v>
      </c>
      <c r="C203" s="7" t="s">
        <v>19</v>
      </c>
      <c r="D203" s="7" t="s">
        <v>11</v>
      </c>
      <c r="E203" s="6">
        <f>F203+G203</f>
        <v>360</v>
      </c>
      <c r="F203" s="6">
        <v>360</v>
      </c>
      <c r="G203" s="7"/>
    </row>
    <row r="204" spans="1:7" ht="93" customHeight="1">
      <c r="A204" s="13" t="s">
        <v>38</v>
      </c>
      <c r="B204" s="14" t="s">
        <v>115</v>
      </c>
      <c r="C204" s="14"/>
      <c r="D204" s="14"/>
      <c r="E204" s="15">
        <f>F204+G204</f>
        <v>17047</v>
      </c>
      <c r="F204" s="15">
        <f>F205+F225+F236</f>
        <v>17047</v>
      </c>
      <c r="G204" s="15">
        <f>G205+G225+G236</f>
        <v>0</v>
      </c>
    </row>
    <row r="205" spans="1:7" ht="72" customHeight="1">
      <c r="A205" s="13" t="s">
        <v>116</v>
      </c>
      <c r="B205" s="14" t="s">
        <v>117</v>
      </c>
      <c r="C205" s="14"/>
      <c r="D205" s="14"/>
      <c r="E205" s="15">
        <f aca="true" t="shared" si="4" ref="E205:E246">F205+G205</f>
        <v>1334</v>
      </c>
      <c r="F205" s="15">
        <f>F206+F209+F215+F222+F212</f>
        <v>1334</v>
      </c>
      <c r="G205" s="15">
        <f>G206+G209+G215+G222</f>
        <v>0</v>
      </c>
    </row>
    <row r="206" spans="1:7" ht="87.75" customHeight="1">
      <c r="A206" s="13" t="s">
        <v>118</v>
      </c>
      <c r="B206" s="14" t="s">
        <v>119</v>
      </c>
      <c r="C206" s="14"/>
      <c r="D206" s="14"/>
      <c r="E206" s="15">
        <f t="shared" si="4"/>
        <v>34</v>
      </c>
      <c r="F206" s="15">
        <f>F207</f>
        <v>34</v>
      </c>
      <c r="G206" s="15">
        <f>G207</f>
        <v>0</v>
      </c>
    </row>
    <row r="207" spans="1:7" ht="21" customHeight="1">
      <c r="A207" s="20" t="s">
        <v>100</v>
      </c>
      <c r="B207" s="7" t="s">
        <v>120</v>
      </c>
      <c r="C207" s="7"/>
      <c r="D207" s="7"/>
      <c r="E207" s="6">
        <f t="shared" si="4"/>
        <v>34</v>
      </c>
      <c r="F207" s="6">
        <f>F208</f>
        <v>34</v>
      </c>
      <c r="G207" s="6">
        <f>G208</f>
        <v>0</v>
      </c>
    </row>
    <row r="208" spans="1:7" ht="55.5" customHeight="1">
      <c r="A208" s="7" t="s">
        <v>24</v>
      </c>
      <c r="B208" s="7" t="s">
        <v>120</v>
      </c>
      <c r="C208" s="7" t="s">
        <v>16</v>
      </c>
      <c r="D208" s="7" t="s">
        <v>32</v>
      </c>
      <c r="E208" s="6">
        <f t="shared" si="4"/>
        <v>34</v>
      </c>
      <c r="F208" s="6">
        <v>34</v>
      </c>
      <c r="G208" s="6"/>
    </row>
    <row r="209" spans="1:7" ht="106.5" customHeight="1">
      <c r="A209" s="14" t="s">
        <v>121</v>
      </c>
      <c r="B209" s="14" t="s">
        <v>122</v>
      </c>
      <c r="C209" s="14"/>
      <c r="D209" s="14"/>
      <c r="E209" s="15">
        <f t="shared" si="4"/>
        <v>1</v>
      </c>
      <c r="F209" s="15">
        <f>F210</f>
        <v>1</v>
      </c>
      <c r="G209" s="15">
        <f>G210</f>
        <v>0</v>
      </c>
    </row>
    <row r="210" spans="1:7" ht="24.75" customHeight="1">
      <c r="A210" s="20" t="s">
        <v>100</v>
      </c>
      <c r="B210" s="7" t="s">
        <v>123</v>
      </c>
      <c r="C210" s="7"/>
      <c r="D210" s="7"/>
      <c r="E210" s="6">
        <f t="shared" si="4"/>
        <v>1</v>
      </c>
      <c r="F210" s="6">
        <f>F211</f>
        <v>1</v>
      </c>
      <c r="G210" s="6">
        <f>G211</f>
        <v>0</v>
      </c>
    </row>
    <row r="211" spans="1:7" ht="52.5" customHeight="1">
      <c r="A211" s="7" t="s">
        <v>24</v>
      </c>
      <c r="B211" s="7" t="s">
        <v>123</v>
      </c>
      <c r="C211" s="7" t="s">
        <v>16</v>
      </c>
      <c r="D211" s="7" t="s">
        <v>32</v>
      </c>
      <c r="E211" s="6">
        <f t="shared" si="4"/>
        <v>1</v>
      </c>
      <c r="F211" s="6">
        <v>1</v>
      </c>
      <c r="G211" s="6"/>
    </row>
    <row r="212" spans="1:7" ht="107.25" customHeight="1">
      <c r="A212" s="14" t="s">
        <v>919</v>
      </c>
      <c r="B212" s="14" t="s">
        <v>823</v>
      </c>
      <c r="C212" s="14"/>
      <c r="D212" s="14"/>
      <c r="E212" s="15">
        <f>F212+G212</f>
        <v>12</v>
      </c>
      <c r="F212" s="15">
        <f>F213</f>
        <v>12</v>
      </c>
      <c r="G212" s="15">
        <f>G213</f>
        <v>0</v>
      </c>
    </row>
    <row r="213" spans="1:7" ht="33.75" customHeight="1">
      <c r="A213" s="20" t="s">
        <v>100</v>
      </c>
      <c r="B213" s="7" t="s">
        <v>824</v>
      </c>
      <c r="C213" s="7"/>
      <c r="D213" s="7"/>
      <c r="E213" s="6">
        <f>F213+G213</f>
        <v>12</v>
      </c>
      <c r="F213" s="6">
        <f>F214</f>
        <v>12</v>
      </c>
      <c r="G213" s="6">
        <f>G214</f>
        <v>0</v>
      </c>
    </row>
    <row r="214" spans="1:7" ht="53.25" customHeight="1">
      <c r="A214" s="7" t="s">
        <v>24</v>
      </c>
      <c r="B214" s="7" t="s">
        <v>824</v>
      </c>
      <c r="C214" s="7" t="s">
        <v>16</v>
      </c>
      <c r="D214" s="7" t="s">
        <v>32</v>
      </c>
      <c r="E214" s="6">
        <f>F214+G214</f>
        <v>12</v>
      </c>
      <c r="F214" s="6">
        <v>12</v>
      </c>
      <c r="G214" s="6"/>
    </row>
    <row r="215" spans="1:7" ht="91.5" customHeight="1">
      <c r="A215" s="14" t="s">
        <v>802</v>
      </c>
      <c r="B215" s="14" t="s">
        <v>124</v>
      </c>
      <c r="C215" s="14"/>
      <c r="D215" s="14"/>
      <c r="E215" s="15">
        <f t="shared" si="4"/>
        <v>1275</v>
      </c>
      <c r="F215" s="15">
        <f>F216+F218+F220</f>
        <v>1275</v>
      </c>
      <c r="G215" s="15">
        <f>G216+G218+G220</f>
        <v>0</v>
      </c>
    </row>
    <row r="216" spans="1:7" ht="45" customHeight="1">
      <c r="A216" s="20" t="s">
        <v>903</v>
      </c>
      <c r="B216" s="7" t="s">
        <v>125</v>
      </c>
      <c r="C216" s="7"/>
      <c r="D216" s="7"/>
      <c r="E216" s="6">
        <f t="shared" si="4"/>
        <v>522</v>
      </c>
      <c r="F216" s="6">
        <f>F217</f>
        <v>522</v>
      </c>
      <c r="G216" s="6">
        <f>G217</f>
        <v>0</v>
      </c>
    </row>
    <row r="217" spans="1:7" ht="48.75" customHeight="1">
      <c r="A217" s="20" t="s">
        <v>36</v>
      </c>
      <c r="B217" s="7" t="s">
        <v>125</v>
      </c>
      <c r="C217" s="7" t="s">
        <v>19</v>
      </c>
      <c r="D217" s="7" t="s">
        <v>32</v>
      </c>
      <c r="E217" s="6">
        <f t="shared" si="4"/>
        <v>522</v>
      </c>
      <c r="F217" s="6">
        <v>522</v>
      </c>
      <c r="G217" s="6"/>
    </row>
    <row r="218" spans="1:7" ht="59.25" customHeight="1">
      <c r="A218" s="20" t="s">
        <v>126</v>
      </c>
      <c r="B218" s="7" t="s">
        <v>127</v>
      </c>
      <c r="C218" s="7"/>
      <c r="D218" s="7"/>
      <c r="E218" s="6">
        <f t="shared" si="4"/>
        <v>184</v>
      </c>
      <c r="F218" s="6">
        <f>F219</f>
        <v>184</v>
      </c>
      <c r="G218" s="6">
        <f>G219</f>
        <v>0</v>
      </c>
    </row>
    <row r="219" spans="1:7" ht="42.75" customHeight="1">
      <c r="A219" s="20" t="s">
        <v>36</v>
      </c>
      <c r="B219" s="7" t="s">
        <v>127</v>
      </c>
      <c r="C219" s="7" t="s">
        <v>19</v>
      </c>
      <c r="D219" s="7" t="s">
        <v>32</v>
      </c>
      <c r="E219" s="6">
        <f t="shared" si="4"/>
        <v>184</v>
      </c>
      <c r="F219" s="6">
        <v>184</v>
      </c>
      <c r="G219" s="6"/>
    </row>
    <row r="220" spans="1:7" ht="19.5" customHeight="1">
      <c r="A220" s="20" t="s">
        <v>100</v>
      </c>
      <c r="B220" s="7" t="s">
        <v>128</v>
      </c>
      <c r="C220" s="7"/>
      <c r="D220" s="7"/>
      <c r="E220" s="6">
        <f t="shared" si="4"/>
        <v>569</v>
      </c>
      <c r="F220" s="6">
        <f>F221</f>
        <v>569</v>
      </c>
      <c r="G220" s="6">
        <f>G221</f>
        <v>0</v>
      </c>
    </row>
    <row r="221" spans="1:7" ht="52.5" customHeight="1">
      <c r="A221" s="7" t="s">
        <v>24</v>
      </c>
      <c r="B221" s="7" t="s">
        <v>128</v>
      </c>
      <c r="C221" s="7" t="s">
        <v>16</v>
      </c>
      <c r="D221" s="7" t="s">
        <v>32</v>
      </c>
      <c r="E221" s="6">
        <f t="shared" si="4"/>
        <v>569</v>
      </c>
      <c r="F221" s="6">
        <v>569</v>
      </c>
      <c r="G221" s="6"/>
    </row>
    <row r="222" spans="1:7" ht="75" customHeight="1">
      <c r="A222" s="14" t="s">
        <v>129</v>
      </c>
      <c r="B222" s="14" t="s">
        <v>130</v>
      </c>
      <c r="C222" s="14"/>
      <c r="D222" s="14"/>
      <c r="E222" s="15">
        <f t="shared" si="4"/>
        <v>12</v>
      </c>
      <c r="F222" s="15">
        <f>F223</f>
        <v>12</v>
      </c>
      <c r="G222" s="15">
        <f>G223</f>
        <v>0</v>
      </c>
    </row>
    <row r="223" spans="1:7" ht="23.25" customHeight="1">
      <c r="A223" s="20" t="s">
        <v>100</v>
      </c>
      <c r="B223" s="7" t="s">
        <v>131</v>
      </c>
      <c r="C223" s="7"/>
      <c r="D223" s="7"/>
      <c r="E223" s="6">
        <f t="shared" si="4"/>
        <v>12</v>
      </c>
      <c r="F223" s="6">
        <f>F224</f>
        <v>12</v>
      </c>
      <c r="G223" s="6">
        <f>G224</f>
        <v>0</v>
      </c>
    </row>
    <row r="224" spans="1:7" ht="57" customHeight="1">
      <c r="A224" s="7" t="s">
        <v>24</v>
      </c>
      <c r="B224" s="7" t="s">
        <v>131</v>
      </c>
      <c r="C224" s="7" t="s">
        <v>16</v>
      </c>
      <c r="D224" s="7" t="s">
        <v>32</v>
      </c>
      <c r="E224" s="6">
        <f t="shared" si="4"/>
        <v>12</v>
      </c>
      <c r="F224" s="6">
        <v>12</v>
      </c>
      <c r="G224" s="6"/>
    </row>
    <row r="225" spans="1:7" ht="61.5" customHeight="1">
      <c r="A225" s="13" t="s">
        <v>132</v>
      </c>
      <c r="B225" s="14" t="s">
        <v>133</v>
      </c>
      <c r="C225" s="14"/>
      <c r="D225" s="14"/>
      <c r="E225" s="15">
        <f t="shared" si="4"/>
        <v>489</v>
      </c>
      <c r="F225" s="15">
        <f>F226+F229+F233</f>
        <v>489</v>
      </c>
      <c r="G225" s="15">
        <f>G226+G229+G233</f>
        <v>0</v>
      </c>
    </row>
    <row r="226" spans="1:7" ht="114.75" customHeight="1">
      <c r="A226" s="14" t="s">
        <v>134</v>
      </c>
      <c r="B226" s="14" t="s">
        <v>135</v>
      </c>
      <c r="C226" s="7"/>
      <c r="D226" s="7"/>
      <c r="E226" s="15">
        <f t="shared" si="4"/>
        <v>11</v>
      </c>
      <c r="F226" s="15">
        <f>F227</f>
        <v>11</v>
      </c>
      <c r="G226" s="15">
        <f>G227</f>
        <v>0</v>
      </c>
    </row>
    <row r="227" spans="1:7" ht="23.25" customHeight="1">
      <c r="A227" s="20" t="s">
        <v>100</v>
      </c>
      <c r="B227" s="7" t="s">
        <v>136</v>
      </c>
      <c r="C227" s="7"/>
      <c r="D227" s="7"/>
      <c r="E227" s="6">
        <f t="shared" si="4"/>
        <v>11</v>
      </c>
      <c r="F227" s="6">
        <f>F228</f>
        <v>11</v>
      </c>
      <c r="G227" s="6">
        <f>G228</f>
        <v>0</v>
      </c>
    </row>
    <row r="228" spans="1:7" ht="54" customHeight="1">
      <c r="A228" s="7" t="s">
        <v>24</v>
      </c>
      <c r="B228" s="7" t="s">
        <v>136</v>
      </c>
      <c r="C228" s="7" t="s">
        <v>16</v>
      </c>
      <c r="D228" s="7" t="s">
        <v>32</v>
      </c>
      <c r="E228" s="6">
        <f t="shared" si="4"/>
        <v>11</v>
      </c>
      <c r="F228" s="6">
        <v>11</v>
      </c>
      <c r="G228" s="6"/>
    </row>
    <row r="229" spans="1:7" ht="105" customHeight="1">
      <c r="A229" s="14" t="s">
        <v>137</v>
      </c>
      <c r="B229" s="14" t="s">
        <v>138</v>
      </c>
      <c r="C229" s="7"/>
      <c r="D229" s="7"/>
      <c r="E229" s="15">
        <f t="shared" si="4"/>
        <v>475</v>
      </c>
      <c r="F229" s="15">
        <f>F230</f>
        <v>475</v>
      </c>
      <c r="G229" s="15">
        <f>G230</f>
        <v>0</v>
      </c>
    </row>
    <row r="230" spans="1:7" ht="21.75" customHeight="1">
      <c r="A230" s="20" t="s">
        <v>100</v>
      </c>
      <c r="B230" s="7" t="s">
        <v>139</v>
      </c>
      <c r="C230" s="7"/>
      <c r="D230" s="7"/>
      <c r="E230" s="6">
        <f t="shared" si="4"/>
        <v>475</v>
      </c>
      <c r="F230" s="6">
        <f>F231+F232</f>
        <v>475</v>
      </c>
      <c r="G230" s="6">
        <f>G231+G232</f>
        <v>0</v>
      </c>
    </row>
    <row r="231" spans="1:7" ht="58.5" customHeight="1">
      <c r="A231" s="7" t="s">
        <v>24</v>
      </c>
      <c r="B231" s="7" t="s">
        <v>139</v>
      </c>
      <c r="C231" s="7" t="s">
        <v>16</v>
      </c>
      <c r="D231" s="7" t="s">
        <v>32</v>
      </c>
      <c r="E231" s="6">
        <f t="shared" si="4"/>
        <v>333</v>
      </c>
      <c r="F231" s="6">
        <v>333</v>
      </c>
      <c r="G231" s="6"/>
    </row>
    <row r="232" spans="1:7" ht="73.5" customHeight="1">
      <c r="A232" s="7" t="s">
        <v>21</v>
      </c>
      <c r="B232" s="7" t="s">
        <v>139</v>
      </c>
      <c r="C232" s="7" t="s">
        <v>17</v>
      </c>
      <c r="D232" s="7" t="s">
        <v>39</v>
      </c>
      <c r="E232" s="6">
        <f t="shared" si="4"/>
        <v>142</v>
      </c>
      <c r="F232" s="6">
        <v>142</v>
      </c>
      <c r="G232" s="6"/>
    </row>
    <row r="233" spans="1:7" ht="123" customHeight="1">
      <c r="A233" s="14" t="s">
        <v>140</v>
      </c>
      <c r="B233" s="14" t="s">
        <v>141</v>
      </c>
      <c r="C233" s="7"/>
      <c r="D233" s="7"/>
      <c r="E233" s="15">
        <f t="shared" si="4"/>
        <v>3</v>
      </c>
      <c r="F233" s="15">
        <f>F234</f>
        <v>3</v>
      </c>
      <c r="G233" s="15">
        <f>G234</f>
        <v>0</v>
      </c>
    </row>
    <row r="234" spans="1:7" ht="25.5" customHeight="1">
      <c r="A234" s="20" t="s">
        <v>100</v>
      </c>
      <c r="B234" s="7" t="s">
        <v>142</v>
      </c>
      <c r="C234" s="7"/>
      <c r="D234" s="7"/>
      <c r="E234" s="6">
        <f t="shared" si="4"/>
        <v>3</v>
      </c>
      <c r="F234" s="6">
        <f>F235</f>
        <v>3</v>
      </c>
      <c r="G234" s="6">
        <f>G235</f>
        <v>0</v>
      </c>
    </row>
    <row r="235" spans="1:7" ht="57.75" customHeight="1">
      <c r="A235" s="7" t="s">
        <v>24</v>
      </c>
      <c r="B235" s="7" t="s">
        <v>142</v>
      </c>
      <c r="C235" s="7" t="s">
        <v>16</v>
      </c>
      <c r="D235" s="7" t="s">
        <v>32</v>
      </c>
      <c r="E235" s="6">
        <f t="shared" si="4"/>
        <v>3</v>
      </c>
      <c r="F235" s="6">
        <v>3</v>
      </c>
      <c r="G235" s="6"/>
    </row>
    <row r="236" spans="1:7" ht="114.75" customHeight="1">
      <c r="A236" s="13" t="s">
        <v>143</v>
      </c>
      <c r="B236" s="14" t="s">
        <v>144</v>
      </c>
      <c r="C236" s="14"/>
      <c r="D236" s="14"/>
      <c r="E236" s="15">
        <f t="shared" si="4"/>
        <v>15224</v>
      </c>
      <c r="F236" s="15">
        <f>F237+F240+F244</f>
        <v>15224</v>
      </c>
      <c r="G236" s="15">
        <f>G237+G240+G244</f>
        <v>0</v>
      </c>
    </row>
    <row r="237" spans="1:7" ht="93" customHeight="1">
      <c r="A237" s="14" t="s">
        <v>145</v>
      </c>
      <c r="B237" s="14" t="s">
        <v>146</v>
      </c>
      <c r="C237" s="14"/>
      <c r="D237" s="14"/>
      <c r="E237" s="15">
        <f t="shared" si="4"/>
        <v>5400</v>
      </c>
      <c r="F237" s="15">
        <f>F238</f>
        <v>5400</v>
      </c>
      <c r="G237" s="15">
        <f>G238</f>
        <v>0</v>
      </c>
    </row>
    <row r="238" spans="1:7" ht="42" customHeight="1">
      <c r="A238" s="20" t="s">
        <v>147</v>
      </c>
      <c r="B238" s="7" t="s">
        <v>148</v>
      </c>
      <c r="C238" s="7"/>
      <c r="D238" s="7"/>
      <c r="E238" s="6">
        <f t="shared" si="4"/>
        <v>5400</v>
      </c>
      <c r="F238" s="6">
        <f>F239</f>
        <v>5400</v>
      </c>
      <c r="G238" s="6">
        <f>G239</f>
        <v>0</v>
      </c>
    </row>
    <row r="239" spans="1:7" ht="120.75" customHeight="1">
      <c r="A239" s="20" t="s">
        <v>27</v>
      </c>
      <c r="B239" s="7" t="s">
        <v>148</v>
      </c>
      <c r="C239" s="7" t="s">
        <v>15</v>
      </c>
      <c r="D239" s="7" t="s">
        <v>32</v>
      </c>
      <c r="E239" s="6">
        <f t="shared" si="4"/>
        <v>5400</v>
      </c>
      <c r="F239" s="6">
        <v>5400</v>
      </c>
      <c r="G239" s="6"/>
    </row>
    <row r="240" spans="1:7" ht="99" customHeight="1">
      <c r="A240" s="14" t="s">
        <v>149</v>
      </c>
      <c r="B240" s="14" t="s">
        <v>150</v>
      </c>
      <c r="C240" s="14"/>
      <c r="D240" s="14"/>
      <c r="E240" s="15">
        <f t="shared" si="4"/>
        <v>609</v>
      </c>
      <c r="F240" s="15">
        <f>F241</f>
        <v>609</v>
      </c>
      <c r="G240" s="15">
        <f>G241</f>
        <v>0</v>
      </c>
    </row>
    <row r="241" spans="1:7" ht="42.75" customHeight="1">
      <c r="A241" s="20" t="s">
        <v>147</v>
      </c>
      <c r="B241" s="7" t="s">
        <v>151</v>
      </c>
      <c r="C241" s="7"/>
      <c r="D241" s="7"/>
      <c r="E241" s="6">
        <f t="shared" si="4"/>
        <v>609</v>
      </c>
      <c r="F241" s="6">
        <f>F242+F243</f>
        <v>609</v>
      </c>
      <c r="G241" s="6">
        <f>G242+G243</f>
        <v>0</v>
      </c>
    </row>
    <row r="242" spans="1:7" ht="50.25" customHeight="1">
      <c r="A242" s="7" t="s">
        <v>24</v>
      </c>
      <c r="B242" s="7" t="s">
        <v>151</v>
      </c>
      <c r="C242" s="7" t="s">
        <v>16</v>
      </c>
      <c r="D242" s="7" t="s">
        <v>32</v>
      </c>
      <c r="E242" s="6">
        <f t="shared" si="4"/>
        <v>607</v>
      </c>
      <c r="F242" s="6">
        <v>607</v>
      </c>
      <c r="G242" s="6"/>
    </row>
    <row r="243" spans="1:7" ht="28.5" customHeight="1">
      <c r="A243" s="7" t="s">
        <v>22</v>
      </c>
      <c r="B243" s="7" t="s">
        <v>151</v>
      </c>
      <c r="C243" s="7" t="s">
        <v>18</v>
      </c>
      <c r="D243" s="7" t="s">
        <v>32</v>
      </c>
      <c r="E243" s="6">
        <f t="shared" si="4"/>
        <v>2</v>
      </c>
      <c r="F243" s="6">
        <v>2</v>
      </c>
      <c r="G243" s="6"/>
    </row>
    <row r="244" spans="1:7" ht="69.75" customHeight="1">
      <c r="A244" s="14" t="s">
        <v>325</v>
      </c>
      <c r="B244" s="14" t="s">
        <v>152</v>
      </c>
      <c r="C244" s="14"/>
      <c r="D244" s="14"/>
      <c r="E244" s="15">
        <f t="shared" si="4"/>
        <v>9215</v>
      </c>
      <c r="F244" s="15">
        <f>F245</f>
        <v>9215</v>
      </c>
      <c r="G244" s="15">
        <f>G245</f>
        <v>0</v>
      </c>
    </row>
    <row r="245" spans="1:7" ht="60.75" customHeight="1">
      <c r="A245" s="7" t="s">
        <v>85</v>
      </c>
      <c r="B245" s="7" t="s">
        <v>153</v>
      </c>
      <c r="C245" s="7"/>
      <c r="D245" s="7"/>
      <c r="E245" s="6">
        <f t="shared" si="4"/>
        <v>9215</v>
      </c>
      <c r="F245" s="6">
        <f>F246</f>
        <v>9215</v>
      </c>
      <c r="G245" s="6">
        <f>G246</f>
        <v>0</v>
      </c>
    </row>
    <row r="246" spans="1:7" ht="72" customHeight="1">
      <c r="A246" s="7" t="s">
        <v>21</v>
      </c>
      <c r="B246" s="7" t="s">
        <v>153</v>
      </c>
      <c r="C246" s="7" t="s">
        <v>17</v>
      </c>
      <c r="D246" s="7" t="s">
        <v>32</v>
      </c>
      <c r="E246" s="6">
        <f t="shared" si="4"/>
        <v>9215</v>
      </c>
      <c r="F246" s="6">
        <v>9215</v>
      </c>
      <c r="G246" s="6"/>
    </row>
    <row r="247" spans="1:7" ht="75.75" customHeight="1">
      <c r="A247" s="13" t="s">
        <v>40</v>
      </c>
      <c r="B247" s="14" t="s">
        <v>70</v>
      </c>
      <c r="C247" s="14"/>
      <c r="D247" s="14"/>
      <c r="E247" s="15">
        <f aca="true" t="shared" si="5" ref="E247:E253">F247+G247</f>
        <v>317202</v>
      </c>
      <c r="F247" s="15">
        <f>F248+F269+F284+F314+F322+F310</f>
        <v>299665</v>
      </c>
      <c r="G247" s="15">
        <f>G248+G269+G284+G314+G322</f>
        <v>17537</v>
      </c>
    </row>
    <row r="248" spans="1:7" ht="41.25" customHeight="1">
      <c r="A248" s="13" t="s">
        <v>71</v>
      </c>
      <c r="B248" s="14" t="s">
        <v>72</v>
      </c>
      <c r="C248" s="14"/>
      <c r="D248" s="14"/>
      <c r="E248" s="15">
        <f t="shared" si="5"/>
        <v>46922</v>
      </c>
      <c r="F248" s="15">
        <f>F249+F266+F260+F263</f>
        <v>45563</v>
      </c>
      <c r="G248" s="15">
        <f>G249+G266+G260+G263</f>
        <v>1359</v>
      </c>
    </row>
    <row r="249" spans="1:7" ht="78" customHeight="1">
      <c r="A249" s="13" t="s">
        <v>797</v>
      </c>
      <c r="B249" s="14" t="s">
        <v>73</v>
      </c>
      <c r="C249" s="14"/>
      <c r="D249" s="14"/>
      <c r="E249" s="15">
        <f t="shared" si="5"/>
        <v>46248</v>
      </c>
      <c r="F249" s="15">
        <f>F250+F254+F256+F258</f>
        <v>44889</v>
      </c>
      <c r="G249" s="15">
        <f>G250+G254+G256+G258</f>
        <v>1359</v>
      </c>
    </row>
    <row r="250" spans="1:7" ht="59.25" customHeight="1">
      <c r="A250" s="20" t="s">
        <v>74</v>
      </c>
      <c r="B250" s="7" t="s">
        <v>75</v>
      </c>
      <c r="C250" s="7"/>
      <c r="D250" s="7"/>
      <c r="E250" s="6">
        <f t="shared" si="5"/>
        <v>44889</v>
      </c>
      <c r="F250" s="6">
        <f>F251+F252+F253</f>
        <v>44889</v>
      </c>
      <c r="G250" s="6">
        <f>G251+G252+G253</f>
        <v>0</v>
      </c>
    </row>
    <row r="251" spans="1:7" ht="127.5" customHeight="1">
      <c r="A251" s="5" t="s">
        <v>27</v>
      </c>
      <c r="B251" s="7" t="s">
        <v>75</v>
      </c>
      <c r="C251" s="7" t="s">
        <v>15</v>
      </c>
      <c r="D251" s="7" t="s">
        <v>39</v>
      </c>
      <c r="E251" s="6">
        <f t="shared" si="5"/>
        <v>40226</v>
      </c>
      <c r="F251" s="6">
        <v>40226</v>
      </c>
      <c r="G251" s="6"/>
    </row>
    <row r="252" spans="1:7" ht="53.25" customHeight="1">
      <c r="A252" s="7" t="s">
        <v>24</v>
      </c>
      <c r="B252" s="7" t="s">
        <v>75</v>
      </c>
      <c r="C252" s="7" t="s">
        <v>16</v>
      </c>
      <c r="D252" s="7" t="s">
        <v>39</v>
      </c>
      <c r="E252" s="6">
        <f t="shared" si="5"/>
        <v>4089</v>
      </c>
      <c r="F252" s="6">
        <v>4089</v>
      </c>
      <c r="G252" s="6"/>
    </row>
    <row r="253" spans="1:7" ht="27.75" customHeight="1">
      <c r="A253" s="7" t="s">
        <v>22</v>
      </c>
      <c r="B253" s="7" t="s">
        <v>75</v>
      </c>
      <c r="C253" s="7" t="s">
        <v>18</v>
      </c>
      <c r="D253" s="7" t="s">
        <v>39</v>
      </c>
      <c r="E253" s="6">
        <f t="shared" si="5"/>
        <v>574</v>
      </c>
      <c r="F253" s="6">
        <v>574</v>
      </c>
      <c r="G253" s="6"/>
    </row>
    <row r="254" spans="1:7" ht="51.75" customHeight="1">
      <c r="A254" s="7" t="s">
        <v>879</v>
      </c>
      <c r="B254" s="7" t="s">
        <v>880</v>
      </c>
      <c r="C254" s="7"/>
      <c r="D254" s="7"/>
      <c r="E254" s="6">
        <f aca="true" t="shared" si="6" ref="E254:E262">F254+G254</f>
        <v>1171</v>
      </c>
      <c r="F254" s="6">
        <f>F255</f>
        <v>0</v>
      </c>
      <c r="G254" s="6">
        <f>G255</f>
        <v>1171</v>
      </c>
    </row>
    <row r="255" spans="1:7" ht="137.25" customHeight="1">
      <c r="A255" s="5" t="s">
        <v>27</v>
      </c>
      <c r="B255" s="7" t="s">
        <v>880</v>
      </c>
      <c r="C255" s="7" t="s">
        <v>15</v>
      </c>
      <c r="D255" s="7" t="s">
        <v>39</v>
      </c>
      <c r="E255" s="6">
        <f t="shared" si="6"/>
        <v>1171</v>
      </c>
      <c r="F255" s="6"/>
      <c r="G255" s="6">
        <v>1171</v>
      </c>
    </row>
    <row r="256" spans="1:7" ht="72.75" customHeight="1">
      <c r="A256" s="20" t="s">
        <v>76</v>
      </c>
      <c r="B256" s="7" t="s">
        <v>943</v>
      </c>
      <c r="C256" s="7"/>
      <c r="D256" s="7"/>
      <c r="E256" s="6">
        <f t="shared" si="6"/>
        <v>112</v>
      </c>
      <c r="F256" s="6">
        <f>F257</f>
        <v>0</v>
      </c>
      <c r="G256" s="6">
        <f>G257</f>
        <v>112</v>
      </c>
    </row>
    <row r="257" spans="1:7" ht="65.25" customHeight="1">
      <c r="A257" s="7" t="s">
        <v>24</v>
      </c>
      <c r="B257" s="7" t="s">
        <v>943</v>
      </c>
      <c r="C257" s="7" t="s">
        <v>16</v>
      </c>
      <c r="D257" s="7" t="s">
        <v>39</v>
      </c>
      <c r="E257" s="6">
        <f t="shared" si="6"/>
        <v>112</v>
      </c>
      <c r="F257" s="6"/>
      <c r="G257" s="6">
        <f>74+38</f>
        <v>112</v>
      </c>
    </row>
    <row r="258" spans="1:7" ht="80.25" customHeight="1">
      <c r="A258" s="7" t="s">
        <v>944</v>
      </c>
      <c r="B258" s="7" t="s">
        <v>945</v>
      </c>
      <c r="C258" s="7"/>
      <c r="D258" s="7"/>
      <c r="E258" s="6">
        <f>F258+G258</f>
        <v>76</v>
      </c>
      <c r="F258" s="6">
        <f>F259</f>
        <v>0</v>
      </c>
      <c r="G258" s="6">
        <f>G259</f>
        <v>76</v>
      </c>
    </row>
    <row r="259" spans="1:7" ht="121.5" customHeight="1">
      <c r="A259" s="5" t="s">
        <v>27</v>
      </c>
      <c r="B259" s="7" t="s">
        <v>945</v>
      </c>
      <c r="C259" s="7" t="s">
        <v>15</v>
      </c>
      <c r="D259" s="7" t="s">
        <v>39</v>
      </c>
      <c r="E259" s="6">
        <f>F259+G259</f>
        <v>76</v>
      </c>
      <c r="F259" s="6">
        <v>0</v>
      </c>
      <c r="G259" s="6">
        <v>76</v>
      </c>
    </row>
    <row r="260" spans="1:7" ht="61.5" customHeight="1">
      <c r="A260" s="50" t="s">
        <v>921</v>
      </c>
      <c r="B260" s="47" t="s">
        <v>922</v>
      </c>
      <c r="C260" s="7"/>
      <c r="D260" s="7"/>
      <c r="E260" s="51">
        <f t="shared" si="6"/>
        <v>609</v>
      </c>
      <c r="F260" s="51">
        <f>F261</f>
        <v>609</v>
      </c>
      <c r="G260" s="51">
        <f>G261</f>
        <v>0</v>
      </c>
    </row>
    <row r="261" spans="1:7" ht="33" customHeight="1">
      <c r="A261" s="46" t="s">
        <v>77</v>
      </c>
      <c r="B261" s="46" t="s">
        <v>923</v>
      </c>
      <c r="C261" s="7"/>
      <c r="D261" s="7"/>
      <c r="E261" s="52">
        <f t="shared" si="6"/>
        <v>609</v>
      </c>
      <c r="F261" s="52">
        <f>F262</f>
        <v>609</v>
      </c>
      <c r="G261" s="52">
        <f>G262</f>
        <v>0</v>
      </c>
    </row>
    <row r="262" spans="1:7" ht="53.25" customHeight="1">
      <c r="A262" s="46" t="s">
        <v>24</v>
      </c>
      <c r="B262" s="46" t="s">
        <v>923</v>
      </c>
      <c r="C262" s="7" t="s">
        <v>16</v>
      </c>
      <c r="D262" s="7" t="s">
        <v>39</v>
      </c>
      <c r="E262" s="52">
        <f t="shared" si="6"/>
        <v>609</v>
      </c>
      <c r="F262" s="52">
        <v>609</v>
      </c>
      <c r="G262" s="52">
        <v>0</v>
      </c>
    </row>
    <row r="263" spans="1:7" ht="70.5" customHeight="1">
      <c r="A263" s="50" t="s">
        <v>924</v>
      </c>
      <c r="B263" s="47" t="s">
        <v>925</v>
      </c>
      <c r="C263" s="7"/>
      <c r="D263" s="7"/>
      <c r="E263" s="51">
        <f>SUM(F263:G263)</f>
        <v>60</v>
      </c>
      <c r="F263" s="51">
        <f>F264</f>
        <v>60</v>
      </c>
      <c r="G263" s="51">
        <f>G264</f>
        <v>0</v>
      </c>
    </row>
    <row r="264" spans="1:7" ht="29.25" customHeight="1">
      <c r="A264" s="46" t="s">
        <v>77</v>
      </c>
      <c r="B264" s="46" t="s">
        <v>926</v>
      </c>
      <c r="C264" s="7"/>
      <c r="D264" s="7"/>
      <c r="E264" s="52">
        <f>F264+G264</f>
        <v>60</v>
      </c>
      <c r="F264" s="52">
        <f>F265</f>
        <v>60</v>
      </c>
      <c r="G264" s="52">
        <f>G265</f>
        <v>0</v>
      </c>
    </row>
    <row r="265" spans="1:7" ht="51" customHeight="1">
      <c r="A265" s="46" t="s">
        <v>24</v>
      </c>
      <c r="B265" s="46" t="s">
        <v>926</v>
      </c>
      <c r="C265" s="7" t="s">
        <v>16</v>
      </c>
      <c r="D265" s="7" t="s">
        <v>39</v>
      </c>
      <c r="E265" s="52">
        <f>F265+G265</f>
        <v>60</v>
      </c>
      <c r="F265" s="52">
        <v>60</v>
      </c>
      <c r="G265" s="52">
        <v>0</v>
      </c>
    </row>
    <row r="266" spans="1:7" ht="157.5" customHeight="1">
      <c r="A266" s="13" t="s">
        <v>803</v>
      </c>
      <c r="B266" s="14" t="s">
        <v>79</v>
      </c>
      <c r="C266" s="14"/>
      <c r="D266" s="14"/>
      <c r="E266" s="15">
        <f aca="true" t="shared" si="7" ref="E266:E303">F266+G266</f>
        <v>5</v>
      </c>
      <c r="F266" s="15">
        <f>F267</f>
        <v>5</v>
      </c>
      <c r="G266" s="15">
        <f>G267</f>
        <v>0</v>
      </c>
    </row>
    <row r="267" spans="1:7" ht="79.5" customHeight="1">
      <c r="A267" s="20" t="s">
        <v>80</v>
      </c>
      <c r="B267" s="7" t="s">
        <v>81</v>
      </c>
      <c r="C267" s="7"/>
      <c r="D267" s="7"/>
      <c r="E267" s="6">
        <f t="shared" si="7"/>
        <v>5</v>
      </c>
      <c r="F267" s="6">
        <f>F268</f>
        <v>5</v>
      </c>
      <c r="G267" s="6">
        <f>G268</f>
        <v>0</v>
      </c>
    </row>
    <row r="268" spans="1:7" ht="44.25" customHeight="1">
      <c r="A268" s="16" t="s">
        <v>36</v>
      </c>
      <c r="B268" s="7" t="s">
        <v>81</v>
      </c>
      <c r="C268" s="7" t="s">
        <v>19</v>
      </c>
      <c r="D268" s="7" t="s">
        <v>11</v>
      </c>
      <c r="E268" s="6">
        <f t="shared" si="7"/>
        <v>5</v>
      </c>
      <c r="F268" s="6">
        <v>5</v>
      </c>
      <c r="G268" s="6"/>
    </row>
    <row r="269" spans="1:7" ht="45.75" customHeight="1">
      <c r="A269" s="13" t="s">
        <v>82</v>
      </c>
      <c r="B269" s="14" t="s">
        <v>83</v>
      </c>
      <c r="C269" s="14"/>
      <c r="D269" s="14"/>
      <c r="E269" s="15">
        <f t="shared" si="7"/>
        <v>37426</v>
      </c>
      <c r="F269" s="15">
        <f>F270+F281</f>
        <v>35001</v>
      </c>
      <c r="G269" s="15">
        <f>G270+G281</f>
        <v>2425</v>
      </c>
    </row>
    <row r="270" spans="1:7" ht="81.75" customHeight="1">
      <c r="A270" s="24" t="s">
        <v>796</v>
      </c>
      <c r="B270" s="14" t="s">
        <v>84</v>
      </c>
      <c r="C270" s="14"/>
      <c r="D270" s="14"/>
      <c r="E270" s="15">
        <f t="shared" si="7"/>
        <v>37423</v>
      </c>
      <c r="F270" s="15">
        <f>F271+F276+F278</f>
        <v>34998</v>
      </c>
      <c r="G270" s="15">
        <f>G271+G276+G278</f>
        <v>2425</v>
      </c>
    </row>
    <row r="271" spans="1:7" ht="60" customHeight="1">
      <c r="A271" s="20" t="s">
        <v>85</v>
      </c>
      <c r="B271" s="7" t="s">
        <v>86</v>
      </c>
      <c r="C271" s="7"/>
      <c r="D271" s="7"/>
      <c r="E271" s="6">
        <f t="shared" si="7"/>
        <v>34848</v>
      </c>
      <c r="F271" s="6">
        <f>F272+F273+F274+F275</f>
        <v>34848</v>
      </c>
      <c r="G271" s="6">
        <f>G272+G273+G274+G275</f>
        <v>0</v>
      </c>
    </row>
    <row r="272" spans="1:7" ht="125.25" customHeight="1">
      <c r="A272" s="5" t="s">
        <v>27</v>
      </c>
      <c r="B272" s="7" t="s">
        <v>86</v>
      </c>
      <c r="C272" s="7" t="s">
        <v>15</v>
      </c>
      <c r="D272" s="7" t="s">
        <v>39</v>
      </c>
      <c r="E272" s="6">
        <f t="shared" si="7"/>
        <v>16006</v>
      </c>
      <c r="F272" s="6">
        <v>16006</v>
      </c>
      <c r="G272" s="6"/>
    </row>
    <row r="273" spans="1:7" ht="57.75" customHeight="1">
      <c r="A273" s="7" t="s">
        <v>24</v>
      </c>
      <c r="B273" s="7" t="s">
        <v>86</v>
      </c>
      <c r="C273" s="7" t="s">
        <v>16</v>
      </c>
      <c r="D273" s="7" t="s">
        <v>39</v>
      </c>
      <c r="E273" s="6">
        <f t="shared" si="7"/>
        <v>2148</v>
      </c>
      <c r="F273" s="6">
        <v>2148</v>
      </c>
      <c r="G273" s="6"/>
    </row>
    <row r="274" spans="1:7" ht="80.25" customHeight="1">
      <c r="A274" s="7" t="s">
        <v>21</v>
      </c>
      <c r="B274" s="7" t="s">
        <v>86</v>
      </c>
      <c r="C274" s="7" t="s">
        <v>17</v>
      </c>
      <c r="D274" s="7" t="s">
        <v>39</v>
      </c>
      <c r="E274" s="6">
        <f t="shared" si="7"/>
        <v>16510</v>
      </c>
      <c r="F274" s="6">
        <v>16510</v>
      </c>
      <c r="G274" s="6"/>
    </row>
    <row r="275" spans="1:7" ht="27.75" customHeight="1">
      <c r="A275" s="7" t="s">
        <v>22</v>
      </c>
      <c r="B275" s="7" t="s">
        <v>86</v>
      </c>
      <c r="C275" s="7" t="s">
        <v>18</v>
      </c>
      <c r="D275" s="7" t="s">
        <v>39</v>
      </c>
      <c r="E275" s="6">
        <f t="shared" si="7"/>
        <v>184</v>
      </c>
      <c r="F275" s="6">
        <v>184</v>
      </c>
      <c r="G275" s="6"/>
    </row>
    <row r="276" spans="1:7" ht="27.75" customHeight="1">
      <c r="A276" s="54" t="s">
        <v>441</v>
      </c>
      <c r="B276" s="46" t="s">
        <v>952</v>
      </c>
      <c r="C276" s="46"/>
      <c r="D276" s="46"/>
      <c r="E276" s="55">
        <f>F276+G276</f>
        <v>150</v>
      </c>
      <c r="F276" s="43">
        <f>F277</f>
        <v>150</v>
      </c>
      <c r="G276" s="43">
        <f>G277</f>
        <v>0</v>
      </c>
    </row>
    <row r="277" spans="1:7" ht="58.5" customHeight="1">
      <c r="A277" s="46" t="s">
        <v>24</v>
      </c>
      <c r="B277" s="46" t="s">
        <v>952</v>
      </c>
      <c r="C277" s="46" t="s">
        <v>16</v>
      </c>
      <c r="D277" s="46" t="s">
        <v>39</v>
      </c>
      <c r="E277" s="55">
        <f>F277+G277</f>
        <v>150</v>
      </c>
      <c r="F277" s="43">
        <v>150</v>
      </c>
      <c r="G277" s="43"/>
    </row>
    <row r="278" spans="1:7" ht="44.25" customHeight="1">
      <c r="A278" s="7" t="s">
        <v>879</v>
      </c>
      <c r="B278" s="7" t="s">
        <v>881</v>
      </c>
      <c r="C278" s="7"/>
      <c r="D278" s="7"/>
      <c r="E278" s="6">
        <f>F278+G278</f>
        <v>2425</v>
      </c>
      <c r="F278" s="6">
        <f>F279</f>
        <v>0</v>
      </c>
      <c r="G278" s="6">
        <f>G279+G280</f>
        <v>2425</v>
      </c>
    </row>
    <row r="279" spans="1:7" ht="138.75" customHeight="1">
      <c r="A279" s="5" t="s">
        <v>27</v>
      </c>
      <c r="B279" s="7" t="s">
        <v>881</v>
      </c>
      <c r="C279" s="7" t="s">
        <v>15</v>
      </c>
      <c r="D279" s="7" t="s">
        <v>39</v>
      </c>
      <c r="E279" s="6">
        <f>F279+G279</f>
        <v>425</v>
      </c>
      <c r="F279" s="6">
        <v>0</v>
      </c>
      <c r="G279" s="6">
        <v>425</v>
      </c>
    </row>
    <row r="280" spans="1:7" ht="81.75" customHeight="1">
      <c r="A280" s="7" t="s">
        <v>21</v>
      </c>
      <c r="B280" s="7" t="s">
        <v>881</v>
      </c>
      <c r="C280" s="7" t="s">
        <v>17</v>
      </c>
      <c r="D280" s="7" t="s">
        <v>39</v>
      </c>
      <c r="E280" s="6">
        <f>F280+G280</f>
        <v>2000</v>
      </c>
      <c r="F280" s="6">
        <v>0</v>
      </c>
      <c r="G280" s="6">
        <v>2000</v>
      </c>
    </row>
    <row r="281" spans="1:7" ht="159" customHeight="1">
      <c r="A281" s="24" t="s">
        <v>803</v>
      </c>
      <c r="B281" s="14" t="s">
        <v>87</v>
      </c>
      <c r="C281" s="14"/>
      <c r="D281" s="14"/>
      <c r="E281" s="15">
        <f t="shared" si="7"/>
        <v>3</v>
      </c>
      <c r="F281" s="15">
        <f>F282</f>
        <v>3</v>
      </c>
      <c r="G281" s="15">
        <f>G282</f>
        <v>0</v>
      </c>
    </row>
    <row r="282" spans="1:7" ht="74.25" customHeight="1">
      <c r="A282" s="20" t="s">
        <v>80</v>
      </c>
      <c r="B282" s="7" t="s">
        <v>88</v>
      </c>
      <c r="C282" s="7"/>
      <c r="D282" s="7"/>
      <c r="E282" s="6">
        <f t="shared" si="7"/>
        <v>3</v>
      </c>
      <c r="F282" s="6">
        <f>F283</f>
        <v>3</v>
      </c>
      <c r="G282" s="6">
        <f>G283</f>
        <v>0</v>
      </c>
    </row>
    <row r="283" spans="1:7" ht="45" customHeight="1">
      <c r="A283" s="16" t="s">
        <v>36</v>
      </c>
      <c r="B283" s="7" t="s">
        <v>88</v>
      </c>
      <c r="C283" s="7" t="s">
        <v>19</v>
      </c>
      <c r="D283" s="7" t="s">
        <v>11</v>
      </c>
      <c r="E283" s="6">
        <f t="shared" si="7"/>
        <v>3</v>
      </c>
      <c r="F283" s="6">
        <v>3</v>
      </c>
      <c r="G283" s="6"/>
    </row>
    <row r="284" spans="1:7" ht="48" customHeight="1">
      <c r="A284" s="13" t="s">
        <v>89</v>
      </c>
      <c r="B284" s="14" t="s">
        <v>90</v>
      </c>
      <c r="C284" s="14"/>
      <c r="D284" s="14"/>
      <c r="E284" s="15">
        <f t="shared" si="7"/>
        <v>152609</v>
      </c>
      <c r="F284" s="15">
        <f>F285+F299+F304+F307</f>
        <v>142456</v>
      </c>
      <c r="G284" s="15">
        <f>G285+G299+G304+G307</f>
        <v>10153</v>
      </c>
    </row>
    <row r="285" spans="1:7" ht="102.75" customHeight="1">
      <c r="A285" s="24" t="s">
        <v>91</v>
      </c>
      <c r="B285" s="14" t="s">
        <v>92</v>
      </c>
      <c r="C285" s="14"/>
      <c r="D285" s="14"/>
      <c r="E285" s="15">
        <f t="shared" si="7"/>
        <v>151214</v>
      </c>
      <c r="F285" s="15">
        <f>F286+F291+F294+F296</f>
        <v>141061</v>
      </c>
      <c r="G285" s="15">
        <f>G286+G291+G294+G296</f>
        <v>10153</v>
      </c>
    </row>
    <row r="286" spans="1:7" ht="60" customHeight="1">
      <c r="A286" s="20" t="s">
        <v>85</v>
      </c>
      <c r="B286" s="7" t="s">
        <v>93</v>
      </c>
      <c r="C286" s="7"/>
      <c r="D286" s="7"/>
      <c r="E286" s="6">
        <f t="shared" si="7"/>
        <v>141061</v>
      </c>
      <c r="F286" s="6">
        <f>F287+F288+F289+F290</f>
        <v>141061</v>
      </c>
      <c r="G286" s="6">
        <f>G287+G288+G289+G290</f>
        <v>0</v>
      </c>
    </row>
    <row r="287" spans="1:7" ht="128.25" customHeight="1">
      <c r="A287" s="5" t="s">
        <v>27</v>
      </c>
      <c r="B287" s="7" t="s">
        <v>93</v>
      </c>
      <c r="C287" s="7" t="s">
        <v>15</v>
      </c>
      <c r="D287" s="7" t="s">
        <v>39</v>
      </c>
      <c r="E287" s="6">
        <f t="shared" si="7"/>
        <v>29582</v>
      </c>
      <c r="F287" s="6">
        <v>29582</v>
      </c>
      <c r="G287" s="6"/>
    </row>
    <row r="288" spans="1:7" ht="51.75" customHeight="1">
      <c r="A288" s="7" t="s">
        <v>24</v>
      </c>
      <c r="B288" s="7" t="s">
        <v>93</v>
      </c>
      <c r="C288" s="7" t="s">
        <v>16</v>
      </c>
      <c r="D288" s="7" t="s">
        <v>39</v>
      </c>
      <c r="E288" s="6">
        <f t="shared" si="7"/>
        <v>8544</v>
      </c>
      <c r="F288" s="6">
        <v>8544</v>
      </c>
      <c r="G288" s="6"/>
    </row>
    <row r="289" spans="1:7" ht="76.5" customHeight="1">
      <c r="A289" s="7" t="s">
        <v>21</v>
      </c>
      <c r="B289" s="7" t="s">
        <v>93</v>
      </c>
      <c r="C289" s="7" t="s">
        <v>17</v>
      </c>
      <c r="D289" s="7" t="s">
        <v>39</v>
      </c>
      <c r="E289" s="6">
        <f t="shared" si="7"/>
        <v>101287</v>
      </c>
      <c r="F289" s="6">
        <v>101287</v>
      </c>
      <c r="G289" s="6"/>
    </row>
    <row r="290" spans="1:7" ht="27" customHeight="1">
      <c r="A290" s="7" t="s">
        <v>22</v>
      </c>
      <c r="B290" s="7" t="s">
        <v>93</v>
      </c>
      <c r="C290" s="7" t="s">
        <v>18</v>
      </c>
      <c r="D290" s="7" t="s">
        <v>39</v>
      </c>
      <c r="E290" s="6">
        <f t="shared" si="7"/>
        <v>1648</v>
      </c>
      <c r="F290" s="6">
        <v>1648</v>
      </c>
      <c r="G290" s="6"/>
    </row>
    <row r="291" spans="1:7" ht="48" customHeight="1">
      <c r="A291" s="7" t="s">
        <v>879</v>
      </c>
      <c r="B291" s="7" t="s">
        <v>882</v>
      </c>
      <c r="C291" s="7"/>
      <c r="D291" s="7"/>
      <c r="E291" s="6">
        <f aca="true" t="shared" si="8" ref="E291:E298">F291+G291</f>
        <v>8147</v>
      </c>
      <c r="F291" s="6">
        <f>F292+F293</f>
        <v>0</v>
      </c>
      <c r="G291" s="6">
        <f>G292+G293</f>
        <v>8147</v>
      </c>
    </row>
    <row r="292" spans="1:7" ht="139.5" customHeight="1">
      <c r="A292" s="5" t="s">
        <v>27</v>
      </c>
      <c r="B292" s="7" t="s">
        <v>882</v>
      </c>
      <c r="C292" s="7" t="s">
        <v>15</v>
      </c>
      <c r="D292" s="7" t="s">
        <v>39</v>
      </c>
      <c r="E292" s="6">
        <f t="shared" si="8"/>
        <v>889</v>
      </c>
      <c r="F292" s="6">
        <v>0</v>
      </c>
      <c r="G292" s="6">
        <v>889</v>
      </c>
    </row>
    <row r="293" spans="1:7" ht="72" customHeight="1">
      <c r="A293" s="7" t="s">
        <v>21</v>
      </c>
      <c r="B293" s="7" t="s">
        <v>882</v>
      </c>
      <c r="C293" s="7" t="s">
        <v>17</v>
      </c>
      <c r="D293" s="7" t="s">
        <v>39</v>
      </c>
      <c r="E293" s="6">
        <f t="shared" si="8"/>
        <v>7258</v>
      </c>
      <c r="F293" s="6">
        <v>0</v>
      </c>
      <c r="G293" s="6">
        <v>7258</v>
      </c>
    </row>
    <row r="294" spans="1:7" ht="43.5" customHeight="1">
      <c r="A294" s="7" t="s">
        <v>946</v>
      </c>
      <c r="B294" s="7" t="s">
        <v>948</v>
      </c>
      <c r="C294" s="7"/>
      <c r="D294" s="7"/>
      <c r="E294" s="6">
        <f t="shared" si="8"/>
        <v>151</v>
      </c>
      <c r="F294" s="6">
        <f>F295</f>
        <v>0</v>
      </c>
      <c r="G294" s="6">
        <f>G295</f>
        <v>151</v>
      </c>
    </row>
    <row r="295" spans="1:7" ht="59.25" customHeight="1">
      <c r="A295" s="7" t="s">
        <v>24</v>
      </c>
      <c r="B295" s="7" t="s">
        <v>948</v>
      </c>
      <c r="C295" s="7" t="s">
        <v>16</v>
      </c>
      <c r="D295" s="7" t="s">
        <v>39</v>
      </c>
      <c r="E295" s="6">
        <f t="shared" si="8"/>
        <v>151</v>
      </c>
      <c r="F295" s="6">
        <v>0</v>
      </c>
      <c r="G295" s="6">
        <f>152-1</f>
        <v>151</v>
      </c>
    </row>
    <row r="296" spans="1:7" ht="118.5" customHeight="1">
      <c r="A296" s="7" t="s">
        <v>947</v>
      </c>
      <c r="B296" s="7" t="s">
        <v>949</v>
      </c>
      <c r="C296" s="7"/>
      <c r="D296" s="7"/>
      <c r="E296" s="6">
        <f t="shared" si="8"/>
        <v>1855</v>
      </c>
      <c r="F296" s="6">
        <f>F297+F298</f>
        <v>0</v>
      </c>
      <c r="G296" s="6">
        <f>G297+G298</f>
        <v>1855</v>
      </c>
    </row>
    <row r="297" spans="1:7" ht="55.5" customHeight="1">
      <c r="A297" s="7" t="s">
        <v>24</v>
      </c>
      <c r="B297" s="7" t="s">
        <v>949</v>
      </c>
      <c r="C297" s="7" t="s">
        <v>16</v>
      </c>
      <c r="D297" s="7" t="s">
        <v>39</v>
      </c>
      <c r="E297" s="6">
        <f t="shared" si="8"/>
        <v>804</v>
      </c>
      <c r="F297" s="6">
        <v>0</v>
      </c>
      <c r="G297" s="6">
        <v>804</v>
      </c>
    </row>
    <row r="298" spans="1:7" ht="67.5" customHeight="1">
      <c r="A298" s="7" t="s">
        <v>21</v>
      </c>
      <c r="B298" s="7" t="s">
        <v>949</v>
      </c>
      <c r="C298" s="7" t="s">
        <v>17</v>
      </c>
      <c r="D298" s="7" t="s">
        <v>39</v>
      </c>
      <c r="E298" s="6">
        <f t="shared" si="8"/>
        <v>1051</v>
      </c>
      <c r="F298" s="6">
        <v>0</v>
      </c>
      <c r="G298" s="6">
        <v>1051</v>
      </c>
    </row>
    <row r="299" spans="1:7" ht="68.25" customHeight="1">
      <c r="A299" s="7" t="s">
        <v>21</v>
      </c>
      <c r="B299" s="14" t="s">
        <v>94</v>
      </c>
      <c r="C299" s="14"/>
      <c r="D299" s="14"/>
      <c r="E299" s="15">
        <f t="shared" si="7"/>
        <v>466</v>
      </c>
      <c r="F299" s="15">
        <f>F302+F300</f>
        <v>466</v>
      </c>
      <c r="G299" s="15">
        <f>G302</f>
        <v>0</v>
      </c>
    </row>
    <row r="300" spans="1:7" ht="28.5" customHeight="1">
      <c r="A300" s="5" t="s">
        <v>77</v>
      </c>
      <c r="B300" s="7" t="s">
        <v>883</v>
      </c>
      <c r="C300" s="7"/>
      <c r="D300" s="14"/>
      <c r="E300" s="6">
        <f>F300+G300</f>
        <v>305</v>
      </c>
      <c r="F300" s="6">
        <f>F301</f>
        <v>305</v>
      </c>
      <c r="G300" s="6">
        <v>0</v>
      </c>
    </row>
    <row r="301" spans="1:7" ht="59.25" customHeight="1">
      <c r="A301" s="5" t="s">
        <v>24</v>
      </c>
      <c r="B301" s="7" t="s">
        <v>883</v>
      </c>
      <c r="C301" s="7" t="s">
        <v>16</v>
      </c>
      <c r="D301" s="7" t="s">
        <v>39</v>
      </c>
      <c r="E301" s="6">
        <f>F301+G301</f>
        <v>305</v>
      </c>
      <c r="F301" s="6">
        <f>850-545</f>
        <v>305</v>
      </c>
      <c r="G301" s="6">
        <v>0</v>
      </c>
    </row>
    <row r="302" spans="1:7" ht="27" customHeight="1">
      <c r="A302" s="20" t="s">
        <v>95</v>
      </c>
      <c r="B302" s="7" t="s">
        <v>96</v>
      </c>
      <c r="C302" s="7"/>
      <c r="D302" s="7"/>
      <c r="E302" s="6">
        <f t="shared" si="7"/>
        <v>161</v>
      </c>
      <c r="F302" s="6">
        <f>F303</f>
        <v>161</v>
      </c>
      <c r="G302" s="6">
        <f>G303</f>
        <v>0</v>
      </c>
    </row>
    <row r="303" spans="1:7" ht="58.5" customHeight="1">
      <c r="A303" s="7" t="s">
        <v>25</v>
      </c>
      <c r="B303" s="7" t="s">
        <v>96</v>
      </c>
      <c r="C303" s="7" t="s">
        <v>20</v>
      </c>
      <c r="D303" s="7" t="s">
        <v>39</v>
      </c>
      <c r="E303" s="6">
        <f t="shared" si="7"/>
        <v>161</v>
      </c>
      <c r="F303" s="6">
        <v>161</v>
      </c>
      <c r="G303" s="6"/>
    </row>
    <row r="304" spans="1:7" ht="153" customHeight="1">
      <c r="A304" s="24" t="s">
        <v>803</v>
      </c>
      <c r="B304" s="14" t="s">
        <v>97</v>
      </c>
      <c r="C304" s="14"/>
      <c r="D304" s="14"/>
      <c r="E304" s="15">
        <f aca="true" t="shared" si="9" ref="E304:E334">F304+G304</f>
        <v>129</v>
      </c>
      <c r="F304" s="15">
        <f>F305</f>
        <v>129</v>
      </c>
      <c r="G304" s="15">
        <f>G305</f>
        <v>0</v>
      </c>
    </row>
    <row r="305" spans="1:7" ht="79.5" customHeight="1">
      <c r="A305" s="20" t="s">
        <v>80</v>
      </c>
      <c r="B305" s="7" t="s">
        <v>98</v>
      </c>
      <c r="C305" s="7"/>
      <c r="D305" s="7"/>
      <c r="E305" s="6">
        <f t="shared" si="9"/>
        <v>129</v>
      </c>
      <c r="F305" s="6">
        <f>F306</f>
        <v>129</v>
      </c>
      <c r="G305" s="6">
        <f>G306</f>
        <v>0</v>
      </c>
    </row>
    <row r="306" spans="1:7" ht="37.5" customHeight="1">
      <c r="A306" s="16" t="s">
        <v>36</v>
      </c>
      <c r="B306" s="7" t="s">
        <v>98</v>
      </c>
      <c r="C306" s="7" t="s">
        <v>19</v>
      </c>
      <c r="D306" s="7" t="s">
        <v>11</v>
      </c>
      <c r="E306" s="6">
        <f t="shared" si="9"/>
        <v>129</v>
      </c>
      <c r="F306" s="6">
        <v>129</v>
      </c>
      <c r="G306" s="6"/>
    </row>
    <row r="307" spans="1:7" ht="148.5" customHeight="1">
      <c r="A307" s="24" t="s">
        <v>798</v>
      </c>
      <c r="B307" s="14" t="s">
        <v>99</v>
      </c>
      <c r="C307" s="14"/>
      <c r="D307" s="14"/>
      <c r="E307" s="15">
        <f t="shared" si="9"/>
        <v>800</v>
      </c>
      <c r="F307" s="15">
        <f>F308</f>
        <v>800</v>
      </c>
      <c r="G307" s="15">
        <f>G308</f>
        <v>0</v>
      </c>
    </row>
    <row r="308" spans="1:7" ht="24" customHeight="1">
      <c r="A308" s="20" t="s">
        <v>100</v>
      </c>
      <c r="B308" s="7" t="s">
        <v>101</v>
      </c>
      <c r="C308" s="7"/>
      <c r="D308" s="7"/>
      <c r="E308" s="6">
        <f t="shared" si="9"/>
        <v>800</v>
      </c>
      <c r="F308" s="6">
        <f>F309</f>
        <v>800</v>
      </c>
      <c r="G308" s="6">
        <f>G309</f>
        <v>0</v>
      </c>
    </row>
    <row r="309" spans="1:7" ht="73.5" customHeight="1">
      <c r="A309" s="7" t="s">
        <v>21</v>
      </c>
      <c r="B309" s="7" t="s">
        <v>101</v>
      </c>
      <c r="C309" s="7" t="s">
        <v>17</v>
      </c>
      <c r="D309" s="7" t="s">
        <v>39</v>
      </c>
      <c r="E309" s="6">
        <f t="shared" si="9"/>
        <v>800</v>
      </c>
      <c r="F309" s="6">
        <v>800</v>
      </c>
      <c r="G309" s="6"/>
    </row>
    <row r="310" spans="1:7" ht="47.25" customHeight="1">
      <c r="A310" s="14" t="s">
        <v>884</v>
      </c>
      <c r="B310" s="14" t="s">
        <v>886</v>
      </c>
      <c r="C310" s="7"/>
      <c r="D310" s="7"/>
      <c r="E310" s="15">
        <f>F310+G310</f>
        <v>525</v>
      </c>
      <c r="F310" s="15">
        <f aca="true" t="shared" si="10" ref="F310:G312">F311</f>
        <v>525</v>
      </c>
      <c r="G310" s="15">
        <f t="shared" si="10"/>
        <v>0</v>
      </c>
    </row>
    <row r="311" spans="1:7" ht="108.75" customHeight="1">
      <c r="A311" s="14" t="s">
        <v>885</v>
      </c>
      <c r="B311" s="14" t="s">
        <v>887</v>
      </c>
      <c r="C311" s="7"/>
      <c r="D311" s="7"/>
      <c r="E311" s="15">
        <f>F311+G311</f>
        <v>525</v>
      </c>
      <c r="F311" s="15">
        <f t="shared" si="10"/>
        <v>525</v>
      </c>
      <c r="G311" s="15">
        <f t="shared" si="10"/>
        <v>0</v>
      </c>
    </row>
    <row r="312" spans="1:7" ht="29.25" customHeight="1">
      <c r="A312" s="7" t="s">
        <v>77</v>
      </c>
      <c r="B312" s="7" t="s">
        <v>888</v>
      </c>
      <c r="C312" s="7"/>
      <c r="D312" s="7"/>
      <c r="E312" s="6">
        <f>F312+G312</f>
        <v>525</v>
      </c>
      <c r="F312" s="6">
        <f t="shared" si="10"/>
        <v>525</v>
      </c>
      <c r="G312" s="6">
        <f t="shared" si="10"/>
        <v>0</v>
      </c>
    </row>
    <row r="313" spans="1:7" ht="52.5" customHeight="1">
      <c r="A313" s="7" t="s">
        <v>24</v>
      </c>
      <c r="B313" s="7" t="s">
        <v>888</v>
      </c>
      <c r="C313" s="7" t="s">
        <v>16</v>
      </c>
      <c r="D313" s="7" t="s">
        <v>39</v>
      </c>
      <c r="E313" s="6">
        <f>F313+G313</f>
        <v>525</v>
      </c>
      <c r="F313" s="6">
        <v>525</v>
      </c>
      <c r="G313" s="6">
        <v>0</v>
      </c>
    </row>
    <row r="314" spans="1:7" ht="53.25" customHeight="1">
      <c r="A314" s="13" t="s">
        <v>102</v>
      </c>
      <c r="B314" s="14" t="s">
        <v>103</v>
      </c>
      <c r="C314" s="14"/>
      <c r="D314" s="14"/>
      <c r="E314" s="15">
        <f t="shared" si="9"/>
        <v>39705</v>
      </c>
      <c r="F314" s="15">
        <f aca="true" t="shared" si="11" ref="F314:G316">F315</f>
        <v>36105</v>
      </c>
      <c r="G314" s="15">
        <f t="shared" si="11"/>
        <v>3600</v>
      </c>
    </row>
    <row r="315" spans="1:7" ht="66.75" customHeight="1">
      <c r="A315" s="14" t="s">
        <v>799</v>
      </c>
      <c r="B315" s="14" t="s">
        <v>104</v>
      </c>
      <c r="C315" s="14"/>
      <c r="D315" s="14"/>
      <c r="E315" s="15">
        <f t="shared" si="9"/>
        <v>39705</v>
      </c>
      <c r="F315" s="15">
        <f>F316+F318+F320</f>
        <v>36105</v>
      </c>
      <c r="G315" s="15">
        <f>G316+G318+G320</f>
        <v>3600</v>
      </c>
    </row>
    <row r="316" spans="1:7" ht="58.5" customHeight="1">
      <c r="A316" s="7" t="s">
        <v>85</v>
      </c>
      <c r="B316" s="7" t="s">
        <v>105</v>
      </c>
      <c r="C316" s="7"/>
      <c r="D316" s="7"/>
      <c r="E316" s="6">
        <f t="shared" si="9"/>
        <v>36105</v>
      </c>
      <c r="F316" s="6">
        <f t="shared" si="11"/>
        <v>36105</v>
      </c>
      <c r="G316" s="6">
        <f t="shared" si="11"/>
        <v>0</v>
      </c>
    </row>
    <row r="317" spans="1:7" ht="81" customHeight="1">
      <c r="A317" s="7" t="s">
        <v>21</v>
      </c>
      <c r="B317" s="7" t="s">
        <v>105</v>
      </c>
      <c r="C317" s="7" t="s">
        <v>17</v>
      </c>
      <c r="D317" s="7" t="s">
        <v>39</v>
      </c>
      <c r="E317" s="6">
        <f t="shared" si="9"/>
        <v>36105</v>
      </c>
      <c r="F317" s="6">
        <v>36105</v>
      </c>
      <c r="G317" s="6"/>
    </row>
    <row r="318" spans="1:7" ht="59.25" customHeight="1">
      <c r="A318" s="7" t="s">
        <v>879</v>
      </c>
      <c r="B318" s="7" t="s">
        <v>889</v>
      </c>
      <c r="C318" s="7"/>
      <c r="D318" s="7"/>
      <c r="E318" s="6">
        <f>F318+G318</f>
        <v>1600</v>
      </c>
      <c r="F318" s="6">
        <f>F319</f>
        <v>0</v>
      </c>
      <c r="G318" s="6">
        <f>G319</f>
        <v>1600</v>
      </c>
    </row>
    <row r="319" spans="1:7" ht="80.25" customHeight="1">
      <c r="A319" s="7" t="s">
        <v>21</v>
      </c>
      <c r="B319" s="7" t="s">
        <v>889</v>
      </c>
      <c r="C319" s="7" t="s">
        <v>17</v>
      </c>
      <c r="D319" s="7" t="s">
        <v>39</v>
      </c>
      <c r="E319" s="6">
        <f>F319+G319</f>
        <v>1600</v>
      </c>
      <c r="F319" s="6">
        <v>0</v>
      </c>
      <c r="G319" s="6">
        <v>1600</v>
      </c>
    </row>
    <row r="320" spans="1:7" ht="120.75" customHeight="1">
      <c r="A320" s="7" t="s">
        <v>947</v>
      </c>
      <c r="B320" s="7" t="s">
        <v>950</v>
      </c>
      <c r="C320" s="7"/>
      <c r="D320" s="7"/>
      <c r="E320" s="6">
        <f>F320+G320</f>
        <v>2000</v>
      </c>
      <c r="F320" s="6">
        <f>F321</f>
        <v>0</v>
      </c>
      <c r="G320" s="6">
        <f>G321</f>
        <v>2000</v>
      </c>
    </row>
    <row r="321" spans="1:7" ht="74.25" customHeight="1">
      <c r="A321" s="7" t="s">
        <v>21</v>
      </c>
      <c r="B321" s="7" t="s">
        <v>950</v>
      </c>
      <c r="C321" s="7" t="s">
        <v>17</v>
      </c>
      <c r="D321" s="7" t="s">
        <v>39</v>
      </c>
      <c r="E321" s="6">
        <f>F321+G321</f>
        <v>2000</v>
      </c>
      <c r="F321" s="6">
        <v>0</v>
      </c>
      <c r="G321" s="6">
        <v>2000</v>
      </c>
    </row>
    <row r="322" spans="1:7" ht="59.25" customHeight="1">
      <c r="A322" s="27" t="s">
        <v>106</v>
      </c>
      <c r="B322" s="14" t="s">
        <v>107</v>
      </c>
      <c r="C322" s="14"/>
      <c r="D322" s="14"/>
      <c r="E322" s="15">
        <f t="shared" si="9"/>
        <v>40015</v>
      </c>
      <c r="F322" s="15">
        <f>F323+F330+F327</f>
        <v>40015</v>
      </c>
      <c r="G322" s="15">
        <f>G323+G330+G327</f>
        <v>0</v>
      </c>
    </row>
    <row r="323" spans="1:7" ht="91.5" customHeight="1">
      <c r="A323" s="13" t="s">
        <v>108</v>
      </c>
      <c r="B323" s="14" t="s">
        <v>109</v>
      </c>
      <c r="C323" s="14"/>
      <c r="D323" s="14"/>
      <c r="E323" s="15">
        <f t="shared" si="9"/>
        <v>6091</v>
      </c>
      <c r="F323" s="15">
        <f>F324</f>
        <v>6091</v>
      </c>
      <c r="G323" s="15">
        <f>G324</f>
        <v>0</v>
      </c>
    </row>
    <row r="324" spans="1:7" ht="48.75" customHeight="1">
      <c r="A324" s="5" t="s">
        <v>110</v>
      </c>
      <c r="B324" s="7" t="s">
        <v>111</v>
      </c>
      <c r="C324" s="7"/>
      <c r="D324" s="7"/>
      <c r="E324" s="6">
        <f t="shared" si="9"/>
        <v>6091</v>
      </c>
      <c r="F324" s="6">
        <f>F325+F326</f>
        <v>6091</v>
      </c>
      <c r="G324" s="6">
        <f>G325+G326</f>
        <v>0</v>
      </c>
    </row>
    <row r="325" spans="1:7" ht="121.5" customHeight="1">
      <c r="A325" s="5" t="s">
        <v>27</v>
      </c>
      <c r="B325" s="7" t="s">
        <v>111</v>
      </c>
      <c r="C325" s="7" t="s">
        <v>15</v>
      </c>
      <c r="D325" s="7" t="s">
        <v>41</v>
      </c>
      <c r="E325" s="6">
        <f t="shared" si="9"/>
        <v>6054</v>
      </c>
      <c r="F325" s="6">
        <v>6054</v>
      </c>
      <c r="G325" s="6"/>
    </row>
    <row r="326" spans="1:7" ht="54" customHeight="1">
      <c r="A326" s="7" t="s">
        <v>24</v>
      </c>
      <c r="B326" s="7" t="s">
        <v>111</v>
      </c>
      <c r="C326" s="7" t="s">
        <v>16</v>
      </c>
      <c r="D326" s="7" t="s">
        <v>41</v>
      </c>
      <c r="E326" s="6">
        <f t="shared" si="9"/>
        <v>37</v>
      </c>
      <c r="F326" s="6">
        <v>37</v>
      </c>
      <c r="G326" s="6"/>
    </row>
    <row r="327" spans="1:7" ht="54" customHeight="1">
      <c r="A327" s="50" t="s">
        <v>953</v>
      </c>
      <c r="B327" s="47" t="s">
        <v>954</v>
      </c>
      <c r="C327" s="7"/>
      <c r="D327" s="7"/>
      <c r="E327" s="15">
        <f>F327+G327</f>
        <v>25</v>
      </c>
      <c r="F327" s="15">
        <f>F328</f>
        <v>25</v>
      </c>
      <c r="G327" s="15">
        <f>G328</f>
        <v>0</v>
      </c>
    </row>
    <row r="328" spans="1:7" ht="54" customHeight="1">
      <c r="A328" s="46" t="s">
        <v>77</v>
      </c>
      <c r="B328" s="46" t="s">
        <v>955</v>
      </c>
      <c r="C328" s="7"/>
      <c r="D328" s="7"/>
      <c r="E328" s="6">
        <f>F328+G328</f>
        <v>25</v>
      </c>
      <c r="F328" s="6">
        <f>F329</f>
        <v>25</v>
      </c>
      <c r="G328" s="6">
        <f>G329</f>
        <v>0</v>
      </c>
    </row>
    <row r="329" spans="1:7" ht="54" customHeight="1">
      <c r="A329" s="46" t="s">
        <v>24</v>
      </c>
      <c r="B329" s="46" t="s">
        <v>955</v>
      </c>
      <c r="C329" s="7" t="s">
        <v>16</v>
      </c>
      <c r="D329" s="7" t="s">
        <v>41</v>
      </c>
      <c r="E329" s="6">
        <f>F329+G329</f>
        <v>25</v>
      </c>
      <c r="F329" s="6">
        <v>25</v>
      </c>
      <c r="G329" s="6"/>
    </row>
    <row r="330" spans="1:7" ht="130.5" customHeight="1">
      <c r="A330" s="24" t="s">
        <v>112</v>
      </c>
      <c r="B330" s="14" t="s">
        <v>113</v>
      </c>
      <c r="C330" s="14"/>
      <c r="D330" s="14"/>
      <c r="E330" s="15">
        <f t="shared" si="9"/>
        <v>33899</v>
      </c>
      <c r="F330" s="15">
        <f>F331</f>
        <v>33899</v>
      </c>
      <c r="G330" s="15">
        <f>G331</f>
        <v>0</v>
      </c>
    </row>
    <row r="331" spans="1:7" ht="60.75" customHeight="1">
      <c r="A331" s="20" t="s">
        <v>85</v>
      </c>
      <c r="B331" s="7" t="s">
        <v>114</v>
      </c>
      <c r="C331" s="7"/>
      <c r="D331" s="7"/>
      <c r="E331" s="6">
        <f t="shared" si="9"/>
        <v>33899</v>
      </c>
      <c r="F331" s="6">
        <f>F332+F333+F334</f>
        <v>33899</v>
      </c>
      <c r="G331" s="6">
        <f>G332+G333+G334</f>
        <v>0</v>
      </c>
    </row>
    <row r="332" spans="1:7" ht="131.25" customHeight="1">
      <c r="A332" s="5" t="s">
        <v>27</v>
      </c>
      <c r="B332" s="7" t="s">
        <v>114</v>
      </c>
      <c r="C332" s="7" t="s">
        <v>15</v>
      </c>
      <c r="D332" s="7" t="s">
        <v>41</v>
      </c>
      <c r="E332" s="6">
        <f t="shared" si="9"/>
        <v>32749</v>
      </c>
      <c r="F332" s="6">
        <v>32749</v>
      </c>
      <c r="G332" s="6"/>
    </row>
    <row r="333" spans="1:7" ht="60" customHeight="1">
      <c r="A333" s="7" t="s">
        <v>24</v>
      </c>
      <c r="B333" s="7" t="s">
        <v>114</v>
      </c>
      <c r="C333" s="7" t="s">
        <v>16</v>
      </c>
      <c r="D333" s="7" t="s">
        <v>41</v>
      </c>
      <c r="E333" s="6">
        <f t="shared" si="9"/>
        <v>1141</v>
      </c>
      <c r="F333" s="6">
        <v>1141</v>
      </c>
      <c r="G333" s="28"/>
    </row>
    <row r="334" spans="1:7" ht="20.25" customHeight="1">
      <c r="A334" s="7" t="s">
        <v>22</v>
      </c>
      <c r="B334" s="7" t="s">
        <v>114</v>
      </c>
      <c r="C334" s="7" t="s">
        <v>18</v>
      </c>
      <c r="D334" s="7" t="s">
        <v>41</v>
      </c>
      <c r="E334" s="6">
        <f t="shared" si="9"/>
        <v>9</v>
      </c>
      <c r="F334" s="6">
        <v>9</v>
      </c>
      <c r="G334" s="6"/>
    </row>
    <row r="335" spans="1:7" ht="73.5" customHeight="1">
      <c r="A335" s="13" t="s">
        <v>23</v>
      </c>
      <c r="B335" s="14" t="s">
        <v>462</v>
      </c>
      <c r="C335" s="14"/>
      <c r="D335" s="14"/>
      <c r="E335" s="15">
        <f>F335+G335</f>
        <v>65218</v>
      </c>
      <c r="F335" s="15">
        <f>F336</f>
        <v>7485</v>
      </c>
      <c r="G335" s="15">
        <f>G336</f>
        <v>57733</v>
      </c>
    </row>
    <row r="336" spans="1:7" ht="68.25" customHeight="1">
      <c r="A336" s="13" t="s">
        <v>463</v>
      </c>
      <c r="B336" s="14" t="s">
        <v>464</v>
      </c>
      <c r="C336" s="7"/>
      <c r="D336" s="7"/>
      <c r="E336" s="15">
        <f>F336+G336</f>
        <v>65218</v>
      </c>
      <c r="F336" s="15">
        <f>F337+F340+F345+F348</f>
        <v>7485</v>
      </c>
      <c r="G336" s="15">
        <f>G337+G340+G345+G348</f>
        <v>57733</v>
      </c>
    </row>
    <row r="337" spans="1:7" ht="188.25" customHeight="1">
      <c r="A337" s="13" t="s">
        <v>465</v>
      </c>
      <c r="B337" s="14" t="s">
        <v>466</v>
      </c>
      <c r="C337" s="7"/>
      <c r="D337" s="7"/>
      <c r="E337" s="15">
        <f>F337+G337</f>
        <v>49381</v>
      </c>
      <c r="F337" s="15">
        <f>F339</f>
        <v>0</v>
      </c>
      <c r="G337" s="15">
        <f>G339</f>
        <v>49381</v>
      </c>
    </row>
    <row r="338" spans="1:7" ht="112.5" customHeight="1">
      <c r="A338" s="5" t="s">
        <v>467</v>
      </c>
      <c r="B338" s="7" t="s">
        <v>956</v>
      </c>
      <c r="C338" s="7"/>
      <c r="D338" s="7"/>
      <c r="E338" s="6">
        <f>F338+G338</f>
        <v>49381</v>
      </c>
      <c r="F338" s="6">
        <f>F339</f>
        <v>0</v>
      </c>
      <c r="G338" s="6">
        <f>G339</f>
        <v>49381</v>
      </c>
    </row>
    <row r="339" spans="1:7" ht="57" customHeight="1">
      <c r="A339" s="7" t="s">
        <v>25</v>
      </c>
      <c r="B339" s="7" t="s">
        <v>956</v>
      </c>
      <c r="C339" s="7" t="s">
        <v>20</v>
      </c>
      <c r="D339" s="7" t="s">
        <v>8</v>
      </c>
      <c r="E339" s="6">
        <f aca="true" t="shared" si="12" ref="E339:E351">F339+G339</f>
        <v>49381</v>
      </c>
      <c r="F339" s="6"/>
      <c r="G339" s="6">
        <f>39381+10000</f>
        <v>49381</v>
      </c>
    </row>
    <row r="340" spans="1:7" ht="92.25" customHeight="1">
      <c r="A340" s="13" t="s">
        <v>468</v>
      </c>
      <c r="B340" s="14" t="s">
        <v>469</v>
      </c>
      <c r="C340" s="7"/>
      <c r="D340" s="7"/>
      <c r="E340" s="15">
        <f t="shared" si="12"/>
        <v>10368</v>
      </c>
      <c r="F340" s="15">
        <f>F341+F343</f>
        <v>3933</v>
      </c>
      <c r="G340" s="15">
        <f>G341+G343</f>
        <v>6435</v>
      </c>
    </row>
    <row r="341" spans="1:255" ht="89.25" customHeight="1">
      <c r="A341" s="5" t="s">
        <v>793</v>
      </c>
      <c r="B341" s="7" t="s">
        <v>905</v>
      </c>
      <c r="C341" s="7"/>
      <c r="D341" s="7"/>
      <c r="E341" s="6">
        <f t="shared" si="12"/>
        <v>3933</v>
      </c>
      <c r="F341" s="6">
        <f>F342</f>
        <v>3933</v>
      </c>
      <c r="G341" s="6">
        <f>G342</f>
        <v>0</v>
      </c>
      <c r="H341" s="1"/>
      <c r="I341" s="1"/>
      <c r="J341" s="1"/>
      <c r="K341" s="1"/>
      <c r="L341" s="1"/>
      <c r="M341" s="1"/>
      <c r="N341" s="1"/>
      <c r="O341" s="1"/>
      <c r="P341" s="1"/>
      <c r="Q341" s="1"/>
      <c r="R341" s="1"/>
      <c r="S341" s="1"/>
      <c r="T341" s="1"/>
      <c r="U341" s="1"/>
      <c r="V341" s="1"/>
      <c r="W341" s="1"/>
      <c r="X341" s="1"/>
      <c r="Y341" s="1"/>
      <c r="Z341" s="1"/>
      <c r="AA341" s="1"/>
      <c r="AB341" s="1"/>
      <c r="AC341" s="1"/>
      <c r="AD341" s="1"/>
      <c r="AE341" s="1"/>
      <c r="AF341" s="1"/>
      <c r="AG341" s="1"/>
      <c r="AH341" s="1"/>
      <c r="AI341" s="1"/>
      <c r="AJ341" s="1"/>
      <c r="AK341" s="1"/>
      <c r="AL341" s="1"/>
      <c r="AM341" s="1"/>
      <c r="AN341" s="1"/>
      <c r="AO341" s="1"/>
      <c r="AP341" s="1"/>
      <c r="AQ341" s="1"/>
      <c r="AR341" s="1"/>
      <c r="AS341" s="1"/>
      <c r="AT341" s="1"/>
      <c r="AU341" s="1"/>
      <c r="AV341" s="1"/>
      <c r="AW341" s="1"/>
      <c r="AX341" s="1"/>
      <c r="AY341" s="1"/>
      <c r="AZ341" s="1"/>
      <c r="BA341" s="1"/>
      <c r="BB341" s="1"/>
      <c r="BC341" s="1"/>
      <c r="BD341" s="1"/>
      <c r="BE341" s="1"/>
      <c r="BF341" s="1"/>
      <c r="BG341" s="1"/>
      <c r="BH341" s="1"/>
      <c r="BI341" s="1"/>
      <c r="BJ341" s="1"/>
      <c r="BK341" s="1"/>
      <c r="BL341" s="1"/>
      <c r="BM341" s="1"/>
      <c r="BN341" s="1"/>
      <c r="BO341" s="1"/>
      <c r="BP341" s="1"/>
      <c r="BQ341" s="1"/>
      <c r="BR341" s="1"/>
      <c r="BS341" s="1"/>
      <c r="BT341" s="1"/>
      <c r="BU341" s="1"/>
      <c r="BV341" s="1"/>
      <c r="BW341" s="1"/>
      <c r="BX341" s="1"/>
      <c r="BY341" s="1"/>
      <c r="BZ341" s="1"/>
      <c r="CA341" s="1"/>
      <c r="CB341" s="1"/>
      <c r="CC341" s="1"/>
      <c r="CD341" s="1"/>
      <c r="CE341" s="1"/>
      <c r="CF341" s="1"/>
      <c r="CG341" s="1"/>
      <c r="CH341" s="1"/>
      <c r="CI341" s="1"/>
      <c r="CJ341" s="1"/>
      <c r="CK341" s="1"/>
      <c r="CL341" s="1"/>
      <c r="CM341" s="1"/>
      <c r="CN341" s="1"/>
      <c r="CO341" s="1"/>
      <c r="CP341" s="1"/>
      <c r="CQ341" s="1"/>
      <c r="CR341" s="1"/>
      <c r="CS341" s="1"/>
      <c r="CT341" s="1"/>
      <c r="CU341" s="1"/>
      <c r="CV341" s="1"/>
      <c r="CW341" s="1"/>
      <c r="CX341" s="1"/>
      <c r="CY341" s="1"/>
      <c r="CZ341" s="1"/>
      <c r="DA341" s="1"/>
      <c r="DB341" s="1"/>
      <c r="DC341" s="1"/>
      <c r="DD341" s="1"/>
      <c r="DE341" s="1"/>
      <c r="DF341" s="1"/>
      <c r="DG341" s="1"/>
      <c r="DH341" s="1"/>
      <c r="DI341" s="1"/>
      <c r="DJ341" s="1"/>
      <c r="DK341" s="1"/>
      <c r="DL341" s="1"/>
      <c r="DM341" s="1"/>
      <c r="DN341" s="1"/>
      <c r="DO341" s="1"/>
      <c r="DP341" s="1"/>
      <c r="DQ341" s="1"/>
      <c r="DR341" s="1"/>
      <c r="DS341" s="1"/>
      <c r="DT341" s="1"/>
      <c r="DU341" s="1"/>
      <c r="DV341" s="1"/>
      <c r="DW341" s="1"/>
      <c r="DX341" s="1"/>
      <c r="DY341" s="1"/>
      <c r="DZ341" s="1"/>
      <c r="EA341" s="1"/>
      <c r="EB341" s="1"/>
      <c r="EC341" s="1"/>
      <c r="ED341" s="1"/>
      <c r="EE341" s="1"/>
      <c r="EF341" s="1"/>
      <c r="EG341" s="1"/>
      <c r="EH341" s="1"/>
      <c r="EI341" s="1"/>
      <c r="EJ341" s="1"/>
      <c r="EK341" s="1"/>
      <c r="EL341" s="1"/>
      <c r="EM341" s="1"/>
      <c r="EN341" s="1"/>
      <c r="EO341" s="1"/>
      <c r="EP341" s="1"/>
      <c r="EQ341" s="1"/>
      <c r="ER341" s="1"/>
      <c r="ES341" s="1"/>
      <c r="ET341" s="1"/>
      <c r="EU341" s="1"/>
      <c r="EV341" s="1"/>
      <c r="EW341" s="1"/>
      <c r="EX341" s="1"/>
      <c r="EY341" s="1"/>
      <c r="EZ341" s="1"/>
      <c r="FA341" s="1"/>
      <c r="FB341" s="1"/>
      <c r="FC341" s="1"/>
      <c r="FD341" s="1"/>
      <c r="FE341" s="1"/>
      <c r="FF341" s="1"/>
      <c r="FG341" s="1"/>
      <c r="FH341" s="1"/>
      <c r="FI341" s="1"/>
      <c r="FJ341" s="1"/>
      <c r="FK341" s="1"/>
      <c r="FL341" s="1"/>
      <c r="FM341" s="1"/>
      <c r="FN341" s="1"/>
      <c r="FO341" s="1"/>
      <c r="FP341" s="1"/>
      <c r="FQ341" s="1"/>
      <c r="FR341" s="1"/>
      <c r="FS341" s="1"/>
      <c r="FT341" s="1"/>
      <c r="FU341" s="1"/>
      <c r="FV341" s="1"/>
      <c r="FW341" s="1"/>
      <c r="FX341" s="1"/>
      <c r="FY341" s="1"/>
      <c r="FZ341" s="1"/>
      <c r="GA341" s="1"/>
      <c r="GB341" s="1"/>
      <c r="GC341" s="1"/>
      <c r="GD341" s="1"/>
      <c r="GE341" s="1"/>
      <c r="GF341" s="1"/>
      <c r="GG341" s="1"/>
      <c r="GH341" s="1"/>
      <c r="GI341" s="1"/>
      <c r="GJ341" s="1"/>
      <c r="GK341" s="1"/>
      <c r="GL341" s="1"/>
      <c r="GM341" s="1"/>
      <c r="GN341" s="1"/>
      <c r="GO341" s="1"/>
      <c r="GP341" s="1"/>
      <c r="GQ341" s="1"/>
      <c r="GR341" s="1"/>
      <c r="GS341" s="1"/>
      <c r="GT341" s="1"/>
      <c r="GU341" s="1"/>
      <c r="GV341" s="1"/>
      <c r="GW341" s="1"/>
      <c r="GX341" s="1"/>
      <c r="GY341" s="1"/>
      <c r="GZ341" s="1"/>
      <c r="HA341" s="1"/>
      <c r="HB341" s="1"/>
      <c r="HC341" s="1"/>
      <c r="HD341" s="1"/>
      <c r="HE341" s="1"/>
      <c r="HF341" s="1"/>
      <c r="HG341" s="1"/>
      <c r="HH341" s="1"/>
      <c r="HI341" s="1"/>
      <c r="HJ341" s="1"/>
      <c r="HK341" s="1"/>
      <c r="HL341" s="1"/>
      <c r="HM341" s="1"/>
      <c r="HN341" s="1"/>
      <c r="HO341" s="1"/>
      <c r="HP341" s="1"/>
      <c r="HQ341" s="1"/>
      <c r="HR341" s="1"/>
      <c r="HS341" s="1"/>
      <c r="HT341" s="1"/>
      <c r="HU341" s="1"/>
      <c r="HV341" s="1"/>
      <c r="HW341" s="1"/>
      <c r="HX341" s="1"/>
      <c r="HY341" s="1"/>
      <c r="HZ341" s="1"/>
      <c r="IA341" s="1"/>
      <c r="IB341" s="1"/>
      <c r="IC341" s="1"/>
      <c r="ID341" s="1"/>
      <c r="IE341" s="1"/>
      <c r="IF341" s="1"/>
      <c r="IG341" s="1"/>
      <c r="IH341" s="1"/>
      <c r="II341" s="1"/>
      <c r="IJ341" s="1"/>
      <c r="IK341" s="1"/>
      <c r="IL341" s="1"/>
      <c r="IM341" s="1"/>
      <c r="IN341" s="1"/>
      <c r="IO341" s="1"/>
      <c r="IP341" s="1"/>
      <c r="IQ341" s="1"/>
      <c r="IR341" s="1"/>
      <c r="IS341" s="1"/>
      <c r="IT341" s="1"/>
      <c r="IU341" s="1"/>
    </row>
    <row r="342" spans="1:255" ht="43.5" customHeight="1">
      <c r="A342" s="16" t="s">
        <v>36</v>
      </c>
      <c r="B342" s="7" t="s">
        <v>905</v>
      </c>
      <c r="C342" s="7" t="s">
        <v>19</v>
      </c>
      <c r="D342" s="7" t="s">
        <v>11</v>
      </c>
      <c r="E342" s="6">
        <f t="shared" si="12"/>
        <v>3933</v>
      </c>
      <c r="F342" s="6">
        <v>3933</v>
      </c>
      <c r="G342" s="6"/>
      <c r="H342" s="3"/>
      <c r="I342" s="3"/>
      <c r="J342" s="3"/>
      <c r="K342" s="3"/>
      <c r="L342" s="3"/>
      <c r="M342" s="3"/>
      <c r="N342" s="3"/>
      <c r="O342" s="3"/>
      <c r="P342" s="3"/>
      <c r="Q342" s="3"/>
      <c r="R342" s="3"/>
      <c r="S342" s="3"/>
      <c r="T342" s="3"/>
      <c r="U342" s="3"/>
      <c r="V342" s="3"/>
      <c r="W342" s="3"/>
      <c r="X342" s="3"/>
      <c r="Y342" s="3"/>
      <c r="Z342" s="3"/>
      <c r="AA342" s="3"/>
      <c r="AB342" s="3"/>
      <c r="AC342" s="3"/>
      <c r="AD342" s="3"/>
      <c r="AE342" s="3"/>
      <c r="AF342" s="3"/>
      <c r="AG342" s="3"/>
      <c r="AH342" s="3"/>
      <c r="AI342" s="3"/>
      <c r="AJ342" s="3"/>
      <c r="AK342" s="3"/>
      <c r="AL342" s="3"/>
      <c r="AM342" s="3"/>
      <c r="AN342" s="3"/>
      <c r="AO342" s="3"/>
      <c r="AP342" s="3"/>
      <c r="AQ342" s="3"/>
      <c r="AR342" s="3"/>
      <c r="AS342" s="3"/>
      <c r="AT342" s="3"/>
      <c r="AU342" s="3"/>
      <c r="AV342" s="3"/>
      <c r="AW342" s="3"/>
      <c r="AX342" s="3"/>
      <c r="AY342" s="3"/>
      <c r="AZ342" s="3"/>
      <c r="BA342" s="3"/>
      <c r="BB342" s="3"/>
      <c r="BC342" s="3"/>
      <c r="BD342" s="3"/>
      <c r="BE342" s="3"/>
      <c r="BF342" s="3"/>
      <c r="BG342" s="3"/>
      <c r="BH342" s="3"/>
      <c r="BI342" s="3"/>
      <c r="BJ342" s="3"/>
      <c r="BK342" s="3"/>
      <c r="BL342" s="3"/>
      <c r="BM342" s="3"/>
      <c r="BN342" s="3"/>
      <c r="BO342" s="3"/>
      <c r="BP342" s="3"/>
      <c r="BQ342" s="3"/>
      <c r="BR342" s="3"/>
      <c r="BS342" s="3"/>
      <c r="BT342" s="3"/>
      <c r="BU342" s="3"/>
      <c r="BV342" s="3"/>
      <c r="BW342" s="3"/>
      <c r="BX342" s="3"/>
      <c r="BY342" s="3"/>
      <c r="BZ342" s="3"/>
      <c r="CA342" s="3"/>
      <c r="CB342" s="3"/>
      <c r="CC342" s="3"/>
      <c r="CD342" s="3"/>
      <c r="CE342" s="3"/>
      <c r="CF342" s="3"/>
      <c r="CG342" s="3"/>
      <c r="CH342" s="3"/>
      <c r="CI342" s="3"/>
      <c r="CJ342" s="3"/>
      <c r="CK342" s="3"/>
      <c r="CL342" s="3"/>
      <c r="CM342" s="3"/>
      <c r="CN342" s="3"/>
      <c r="CO342" s="3"/>
      <c r="CP342" s="3"/>
      <c r="CQ342" s="3"/>
      <c r="CR342" s="3"/>
      <c r="CS342" s="3"/>
      <c r="CT342" s="3"/>
      <c r="CU342" s="3"/>
      <c r="CV342" s="3"/>
      <c r="CW342" s="3"/>
      <c r="CX342" s="3"/>
      <c r="CY342" s="3"/>
      <c r="CZ342" s="3"/>
      <c r="DA342" s="3"/>
      <c r="DB342" s="3"/>
      <c r="DC342" s="3"/>
      <c r="DD342" s="3"/>
      <c r="DE342" s="3"/>
      <c r="DF342" s="3"/>
      <c r="DG342" s="3"/>
      <c r="DH342" s="3"/>
      <c r="DI342" s="3"/>
      <c r="DJ342" s="3"/>
      <c r="DK342" s="3"/>
      <c r="DL342" s="3"/>
      <c r="DM342" s="3"/>
      <c r="DN342" s="3"/>
      <c r="DO342" s="3"/>
      <c r="DP342" s="3"/>
      <c r="DQ342" s="3"/>
      <c r="DR342" s="3"/>
      <c r="DS342" s="3"/>
      <c r="DT342" s="3"/>
      <c r="DU342" s="3"/>
      <c r="DV342" s="3"/>
      <c r="DW342" s="3"/>
      <c r="DX342" s="3"/>
      <c r="DY342" s="3"/>
      <c r="DZ342" s="3"/>
      <c r="EA342" s="3"/>
      <c r="EB342" s="3"/>
      <c r="EC342" s="3"/>
      <c r="ED342" s="3"/>
      <c r="EE342" s="3"/>
      <c r="EF342" s="3"/>
      <c r="EG342" s="3"/>
      <c r="EH342" s="3"/>
      <c r="EI342" s="3"/>
      <c r="EJ342" s="3"/>
      <c r="EK342" s="3"/>
      <c r="EL342" s="3"/>
      <c r="EM342" s="3"/>
      <c r="EN342" s="3"/>
      <c r="EO342" s="3"/>
      <c r="EP342" s="3"/>
      <c r="EQ342" s="3"/>
      <c r="ER342" s="3"/>
      <c r="ES342" s="3"/>
      <c r="ET342" s="3"/>
      <c r="EU342" s="3"/>
      <c r="EV342" s="3"/>
      <c r="EW342" s="3"/>
      <c r="EX342" s="3"/>
      <c r="EY342" s="3"/>
      <c r="EZ342" s="3"/>
      <c r="FA342" s="3"/>
      <c r="FB342" s="3"/>
      <c r="FC342" s="3"/>
      <c r="FD342" s="3"/>
      <c r="FE342" s="3"/>
      <c r="FF342" s="3"/>
      <c r="FG342" s="3"/>
      <c r="FH342" s="3"/>
      <c r="FI342" s="3"/>
      <c r="FJ342" s="3"/>
      <c r="FK342" s="3"/>
      <c r="FL342" s="3"/>
      <c r="FM342" s="3"/>
      <c r="FN342" s="3"/>
      <c r="FO342" s="3"/>
      <c r="FP342" s="3"/>
      <c r="FQ342" s="3"/>
      <c r="FR342" s="3"/>
      <c r="FS342" s="3"/>
      <c r="FT342" s="3"/>
      <c r="FU342" s="3"/>
      <c r="FV342" s="3"/>
      <c r="FW342" s="3"/>
      <c r="FX342" s="3"/>
      <c r="FY342" s="3"/>
      <c r="FZ342" s="3"/>
      <c r="GA342" s="3"/>
      <c r="GB342" s="3"/>
      <c r="GC342" s="3"/>
      <c r="GD342" s="3"/>
      <c r="GE342" s="3"/>
      <c r="GF342" s="3"/>
      <c r="GG342" s="3"/>
      <c r="GH342" s="3"/>
      <c r="GI342" s="3"/>
      <c r="GJ342" s="3"/>
      <c r="GK342" s="3"/>
      <c r="GL342" s="3"/>
      <c r="GM342" s="3"/>
      <c r="GN342" s="3"/>
      <c r="GO342" s="3"/>
      <c r="GP342" s="3"/>
      <c r="GQ342" s="3"/>
      <c r="GR342" s="3"/>
      <c r="GS342" s="3"/>
      <c r="GT342" s="3"/>
      <c r="GU342" s="3"/>
      <c r="GV342" s="3"/>
      <c r="GW342" s="3"/>
      <c r="GX342" s="3"/>
      <c r="GY342" s="3"/>
      <c r="GZ342" s="3"/>
      <c r="HA342" s="3"/>
      <c r="HB342" s="3"/>
      <c r="HC342" s="3"/>
      <c r="HD342" s="3"/>
      <c r="HE342" s="3"/>
      <c r="HF342" s="3"/>
      <c r="HG342" s="3"/>
      <c r="HH342" s="3"/>
      <c r="HI342" s="3"/>
      <c r="HJ342" s="3"/>
      <c r="HK342" s="3"/>
      <c r="HL342" s="3"/>
      <c r="HM342" s="3"/>
      <c r="HN342" s="3"/>
      <c r="HO342" s="3"/>
      <c r="HP342" s="3"/>
      <c r="HQ342" s="3"/>
      <c r="HR342" s="3"/>
      <c r="HS342" s="3"/>
      <c r="HT342" s="3"/>
      <c r="HU342" s="3"/>
      <c r="HV342" s="3"/>
      <c r="HW342" s="3"/>
      <c r="HX342" s="3"/>
      <c r="HY342" s="3"/>
      <c r="HZ342" s="3"/>
      <c r="IA342" s="3"/>
      <c r="IB342" s="3"/>
      <c r="IC342" s="3"/>
      <c r="ID342" s="3"/>
      <c r="IE342" s="3"/>
      <c r="IF342" s="3"/>
      <c r="IG342" s="3"/>
      <c r="IH342" s="3"/>
      <c r="II342" s="3"/>
      <c r="IJ342" s="3"/>
      <c r="IK342" s="3"/>
      <c r="IL342" s="3"/>
      <c r="IM342" s="3"/>
      <c r="IN342" s="3"/>
      <c r="IO342" s="3"/>
      <c r="IP342" s="3"/>
      <c r="IQ342" s="3"/>
      <c r="IR342" s="3"/>
      <c r="IS342" s="3"/>
      <c r="IT342" s="3"/>
      <c r="IU342" s="3"/>
    </row>
    <row r="343" spans="1:255" ht="81.75" customHeight="1">
      <c r="A343" s="5" t="s">
        <v>793</v>
      </c>
      <c r="B343" s="7" t="s">
        <v>957</v>
      </c>
      <c r="C343" s="7"/>
      <c r="D343" s="7"/>
      <c r="E343" s="6">
        <f>F343+G343</f>
        <v>6435</v>
      </c>
      <c r="F343" s="6">
        <f>F344</f>
        <v>0</v>
      </c>
      <c r="G343" s="6">
        <f>G344</f>
        <v>6435</v>
      </c>
      <c r="H343" s="3"/>
      <c r="I343" s="3"/>
      <c r="J343" s="3"/>
      <c r="K343" s="3"/>
      <c r="L343" s="3"/>
      <c r="M343" s="3"/>
      <c r="N343" s="3"/>
      <c r="O343" s="3"/>
      <c r="P343" s="3"/>
      <c r="Q343" s="3"/>
      <c r="R343" s="3"/>
      <c r="S343" s="3"/>
      <c r="T343" s="3"/>
      <c r="U343" s="3"/>
      <c r="V343" s="3"/>
      <c r="W343" s="3"/>
      <c r="X343" s="3"/>
      <c r="Y343" s="3"/>
      <c r="Z343" s="3"/>
      <c r="AA343" s="3"/>
      <c r="AB343" s="3"/>
      <c r="AC343" s="3"/>
      <c r="AD343" s="3"/>
      <c r="AE343" s="3"/>
      <c r="AF343" s="3"/>
      <c r="AG343" s="3"/>
      <c r="AH343" s="3"/>
      <c r="AI343" s="3"/>
      <c r="AJ343" s="3"/>
      <c r="AK343" s="3"/>
      <c r="AL343" s="3"/>
      <c r="AM343" s="3"/>
      <c r="AN343" s="3"/>
      <c r="AO343" s="3"/>
      <c r="AP343" s="3"/>
      <c r="AQ343" s="3"/>
      <c r="AR343" s="3"/>
      <c r="AS343" s="3"/>
      <c r="AT343" s="3"/>
      <c r="AU343" s="3"/>
      <c r="AV343" s="3"/>
      <c r="AW343" s="3"/>
      <c r="AX343" s="3"/>
      <c r="AY343" s="3"/>
      <c r="AZ343" s="3"/>
      <c r="BA343" s="3"/>
      <c r="BB343" s="3"/>
      <c r="BC343" s="3"/>
      <c r="BD343" s="3"/>
      <c r="BE343" s="3"/>
      <c r="BF343" s="3"/>
      <c r="BG343" s="3"/>
      <c r="BH343" s="3"/>
      <c r="BI343" s="3"/>
      <c r="BJ343" s="3"/>
      <c r="BK343" s="3"/>
      <c r="BL343" s="3"/>
      <c r="BM343" s="3"/>
      <c r="BN343" s="3"/>
      <c r="BO343" s="3"/>
      <c r="BP343" s="3"/>
      <c r="BQ343" s="3"/>
      <c r="BR343" s="3"/>
      <c r="BS343" s="3"/>
      <c r="BT343" s="3"/>
      <c r="BU343" s="3"/>
      <c r="BV343" s="3"/>
      <c r="BW343" s="3"/>
      <c r="BX343" s="3"/>
      <c r="BY343" s="3"/>
      <c r="BZ343" s="3"/>
      <c r="CA343" s="3"/>
      <c r="CB343" s="3"/>
      <c r="CC343" s="3"/>
      <c r="CD343" s="3"/>
      <c r="CE343" s="3"/>
      <c r="CF343" s="3"/>
      <c r="CG343" s="3"/>
      <c r="CH343" s="3"/>
      <c r="CI343" s="3"/>
      <c r="CJ343" s="3"/>
      <c r="CK343" s="3"/>
      <c r="CL343" s="3"/>
      <c r="CM343" s="3"/>
      <c r="CN343" s="3"/>
      <c r="CO343" s="3"/>
      <c r="CP343" s="3"/>
      <c r="CQ343" s="3"/>
      <c r="CR343" s="3"/>
      <c r="CS343" s="3"/>
      <c r="CT343" s="3"/>
      <c r="CU343" s="3"/>
      <c r="CV343" s="3"/>
      <c r="CW343" s="3"/>
      <c r="CX343" s="3"/>
      <c r="CY343" s="3"/>
      <c r="CZ343" s="3"/>
      <c r="DA343" s="3"/>
      <c r="DB343" s="3"/>
      <c r="DC343" s="3"/>
      <c r="DD343" s="3"/>
      <c r="DE343" s="3"/>
      <c r="DF343" s="3"/>
      <c r="DG343" s="3"/>
      <c r="DH343" s="3"/>
      <c r="DI343" s="3"/>
      <c r="DJ343" s="3"/>
      <c r="DK343" s="3"/>
      <c r="DL343" s="3"/>
      <c r="DM343" s="3"/>
      <c r="DN343" s="3"/>
      <c r="DO343" s="3"/>
      <c r="DP343" s="3"/>
      <c r="DQ343" s="3"/>
      <c r="DR343" s="3"/>
      <c r="DS343" s="3"/>
      <c r="DT343" s="3"/>
      <c r="DU343" s="3"/>
      <c r="DV343" s="3"/>
      <c r="DW343" s="3"/>
      <c r="DX343" s="3"/>
      <c r="DY343" s="3"/>
      <c r="DZ343" s="3"/>
      <c r="EA343" s="3"/>
      <c r="EB343" s="3"/>
      <c r="EC343" s="3"/>
      <c r="ED343" s="3"/>
      <c r="EE343" s="3"/>
      <c r="EF343" s="3"/>
      <c r="EG343" s="3"/>
      <c r="EH343" s="3"/>
      <c r="EI343" s="3"/>
      <c r="EJ343" s="3"/>
      <c r="EK343" s="3"/>
      <c r="EL343" s="3"/>
      <c r="EM343" s="3"/>
      <c r="EN343" s="3"/>
      <c r="EO343" s="3"/>
      <c r="EP343" s="3"/>
      <c r="EQ343" s="3"/>
      <c r="ER343" s="3"/>
      <c r="ES343" s="3"/>
      <c r="ET343" s="3"/>
      <c r="EU343" s="3"/>
      <c r="EV343" s="3"/>
      <c r="EW343" s="3"/>
      <c r="EX343" s="3"/>
      <c r="EY343" s="3"/>
      <c r="EZ343" s="3"/>
      <c r="FA343" s="3"/>
      <c r="FB343" s="3"/>
      <c r="FC343" s="3"/>
      <c r="FD343" s="3"/>
      <c r="FE343" s="3"/>
      <c r="FF343" s="3"/>
      <c r="FG343" s="3"/>
      <c r="FH343" s="3"/>
      <c r="FI343" s="3"/>
      <c r="FJ343" s="3"/>
      <c r="FK343" s="3"/>
      <c r="FL343" s="3"/>
      <c r="FM343" s="3"/>
      <c r="FN343" s="3"/>
      <c r="FO343" s="3"/>
      <c r="FP343" s="3"/>
      <c r="FQ343" s="3"/>
      <c r="FR343" s="3"/>
      <c r="FS343" s="3"/>
      <c r="FT343" s="3"/>
      <c r="FU343" s="3"/>
      <c r="FV343" s="3"/>
      <c r="FW343" s="3"/>
      <c r="FX343" s="3"/>
      <c r="FY343" s="3"/>
      <c r="FZ343" s="3"/>
      <c r="GA343" s="3"/>
      <c r="GB343" s="3"/>
      <c r="GC343" s="3"/>
      <c r="GD343" s="3"/>
      <c r="GE343" s="3"/>
      <c r="GF343" s="3"/>
      <c r="GG343" s="3"/>
      <c r="GH343" s="3"/>
      <c r="GI343" s="3"/>
      <c r="GJ343" s="3"/>
      <c r="GK343" s="3"/>
      <c r="GL343" s="3"/>
      <c r="GM343" s="3"/>
      <c r="GN343" s="3"/>
      <c r="GO343" s="3"/>
      <c r="GP343" s="3"/>
      <c r="GQ343" s="3"/>
      <c r="GR343" s="3"/>
      <c r="GS343" s="3"/>
      <c r="GT343" s="3"/>
      <c r="GU343" s="3"/>
      <c r="GV343" s="3"/>
      <c r="GW343" s="3"/>
      <c r="GX343" s="3"/>
      <c r="GY343" s="3"/>
      <c r="GZ343" s="3"/>
      <c r="HA343" s="3"/>
      <c r="HB343" s="3"/>
      <c r="HC343" s="3"/>
      <c r="HD343" s="3"/>
      <c r="HE343" s="3"/>
      <c r="HF343" s="3"/>
      <c r="HG343" s="3"/>
      <c r="HH343" s="3"/>
      <c r="HI343" s="3"/>
      <c r="HJ343" s="3"/>
      <c r="HK343" s="3"/>
      <c r="HL343" s="3"/>
      <c r="HM343" s="3"/>
      <c r="HN343" s="3"/>
      <c r="HO343" s="3"/>
      <c r="HP343" s="3"/>
      <c r="HQ343" s="3"/>
      <c r="HR343" s="3"/>
      <c r="HS343" s="3"/>
      <c r="HT343" s="3"/>
      <c r="HU343" s="3"/>
      <c r="HV343" s="3"/>
      <c r="HW343" s="3"/>
      <c r="HX343" s="3"/>
      <c r="HY343" s="3"/>
      <c r="HZ343" s="3"/>
      <c r="IA343" s="3"/>
      <c r="IB343" s="3"/>
      <c r="IC343" s="3"/>
      <c r="ID343" s="3"/>
      <c r="IE343" s="3"/>
      <c r="IF343" s="3"/>
      <c r="IG343" s="3"/>
      <c r="IH343" s="3"/>
      <c r="II343" s="3"/>
      <c r="IJ343" s="3"/>
      <c r="IK343" s="3"/>
      <c r="IL343" s="3"/>
      <c r="IM343" s="3"/>
      <c r="IN343" s="3"/>
      <c r="IO343" s="3"/>
      <c r="IP343" s="3"/>
      <c r="IQ343" s="3"/>
      <c r="IR343" s="3"/>
      <c r="IS343" s="3"/>
      <c r="IT343" s="3"/>
      <c r="IU343" s="3"/>
    </row>
    <row r="344" spans="1:255" ht="43.5" customHeight="1">
      <c r="A344" s="16" t="s">
        <v>36</v>
      </c>
      <c r="B344" s="7" t="s">
        <v>957</v>
      </c>
      <c r="C344" s="7" t="s">
        <v>19</v>
      </c>
      <c r="D344" s="7" t="s">
        <v>11</v>
      </c>
      <c r="E344" s="6">
        <f>F344+G344</f>
        <v>6435</v>
      </c>
      <c r="F344" s="6"/>
      <c r="G344" s="6">
        <v>6435</v>
      </c>
      <c r="H344" s="3"/>
      <c r="I344" s="3"/>
      <c r="J344" s="3"/>
      <c r="K344" s="3"/>
      <c r="L344" s="3"/>
      <c r="M344" s="3"/>
      <c r="N344" s="3"/>
      <c r="O344" s="3"/>
      <c r="P344" s="3"/>
      <c r="Q344" s="3"/>
      <c r="R344" s="3"/>
      <c r="S344" s="3"/>
      <c r="T344" s="3"/>
      <c r="U344" s="3"/>
      <c r="V344" s="3"/>
      <c r="W344" s="3"/>
      <c r="X344" s="3"/>
      <c r="Y344" s="3"/>
      <c r="Z344" s="3"/>
      <c r="AA344" s="3"/>
      <c r="AB344" s="3"/>
      <c r="AC344" s="3"/>
      <c r="AD344" s="3"/>
      <c r="AE344" s="3"/>
      <c r="AF344" s="3"/>
      <c r="AG344" s="3"/>
      <c r="AH344" s="3"/>
      <c r="AI344" s="3"/>
      <c r="AJ344" s="3"/>
      <c r="AK344" s="3"/>
      <c r="AL344" s="3"/>
      <c r="AM344" s="3"/>
      <c r="AN344" s="3"/>
      <c r="AO344" s="3"/>
      <c r="AP344" s="3"/>
      <c r="AQ344" s="3"/>
      <c r="AR344" s="3"/>
      <c r="AS344" s="3"/>
      <c r="AT344" s="3"/>
      <c r="AU344" s="3"/>
      <c r="AV344" s="3"/>
      <c r="AW344" s="3"/>
      <c r="AX344" s="3"/>
      <c r="AY344" s="3"/>
      <c r="AZ344" s="3"/>
      <c r="BA344" s="3"/>
      <c r="BB344" s="3"/>
      <c r="BC344" s="3"/>
      <c r="BD344" s="3"/>
      <c r="BE344" s="3"/>
      <c r="BF344" s="3"/>
      <c r="BG344" s="3"/>
      <c r="BH344" s="3"/>
      <c r="BI344" s="3"/>
      <c r="BJ344" s="3"/>
      <c r="BK344" s="3"/>
      <c r="BL344" s="3"/>
      <c r="BM344" s="3"/>
      <c r="BN344" s="3"/>
      <c r="BO344" s="3"/>
      <c r="BP344" s="3"/>
      <c r="BQ344" s="3"/>
      <c r="BR344" s="3"/>
      <c r="BS344" s="3"/>
      <c r="BT344" s="3"/>
      <c r="BU344" s="3"/>
      <c r="BV344" s="3"/>
      <c r="BW344" s="3"/>
      <c r="BX344" s="3"/>
      <c r="BY344" s="3"/>
      <c r="BZ344" s="3"/>
      <c r="CA344" s="3"/>
      <c r="CB344" s="3"/>
      <c r="CC344" s="3"/>
      <c r="CD344" s="3"/>
      <c r="CE344" s="3"/>
      <c r="CF344" s="3"/>
      <c r="CG344" s="3"/>
      <c r="CH344" s="3"/>
      <c r="CI344" s="3"/>
      <c r="CJ344" s="3"/>
      <c r="CK344" s="3"/>
      <c r="CL344" s="3"/>
      <c r="CM344" s="3"/>
      <c r="CN344" s="3"/>
      <c r="CO344" s="3"/>
      <c r="CP344" s="3"/>
      <c r="CQ344" s="3"/>
      <c r="CR344" s="3"/>
      <c r="CS344" s="3"/>
      <c r="CT344" s="3"/>
      <c r="CU344" s="3"/>
      <c r="CV344" s="3"/>
      <c r="CW344" s="3"/>
      <c r="CX344" s="3"/>
      <c r="CY344" s="3"/>
      <c r="CZ344" s="3"/>
      <c r="DA344" s="3"/>
      <c r="DB344" s="3"/>
      <c r="DC344" s="3"/>
      <c r="DD344" s="3"/>
      <c r="DE344" s="3"/>
      <c r="DF344" s="3"/>
      <c r="DG344" s="3"/>
      <c r="DH344" s="3"/>
      <c r="DI344" s="3"/>
      <c r="DJ344" s="3"/>
      <c r="DK344" s="3"/>
      <c r="DL344" s="3"/>
      <c r="DM344" s="3"/>
      <c r="DN344" s="3"/>
      <c r="DO344" s="3"/>
      <c r="DP344" s="3"/>
      <c r="DQ344" s="3"/>
      <c r="DR344" s="3"/>
      <c r="DS344" s="3"/>
      <c r="DT344" s="3"/>
      <c r="DU344" s="3"/>
      <c r="DV344" s="3"/>
      <c r="DW344" s="3"/>
      <c r="DX344" s="3"/>
      <c r="DY344" s="3"/>
      <c r="DZ344" s="3"/>
      <c r="EA344" s="3"/>
      <c r="EB344" s="3"/>
      <c r="EC344" s="3"/>
      <c r="ED344" s="3"/>
      <c r="EE344" s="3"/>
      <c r="EF344" s="3"/>
      <c r="EG344" s="3"/>
      <c r="EH344" s="3"/>
      <c r="EI344" s="3"/>
      <c r="EJ344" s="3"/>
      <c r="EK344" s="3"/>
      <c r="EL344" s="3"/>
      <c r="EM344" s="3"/>
      <c r="EN344" s="3"/>
      <c r="EO344" s="3"/>
      <c r="EP344" s="3"/>
      <c r="EQ344" s="3"/>
      <c r="ER344" s="3"/>
      <c r="ES344" s="3"/>
      <c r="ET344" s="3"/>
      <c r="EU344" s="3"/>
      <c r="EV344" s="3"/>
      <c r="EW344" s="3"/>
      <c r="EX344" s="3"/>
      <c r="EY344" s="3"/>
      <c r="EZ344" s="3"/>
      <c r="FA344" s="3"/>
      <c r="FB344" s="3"/>
      <c r="FC344" s="3"/>
      <c r="FD344" s="3"/>
      <c r="FE344" s="3"/>
      <c r="FF344" s="3"/>
      <c r="FG344" s="3"/>
      <c r="FH344" s="3"/>
      <c r="FI344" s="3"/>
      <c r="FJ344" s="3"/>
      <c r="FK344" s="3"/>
      <c r="FL344" s="3"/>
      <c r="FM344" s="3"/>
      <c r="FN344" s="3"/>
      <c r="FO344" s="3"/>
      <c r="FP344" s="3"/>
      <c r="FQ344" s="3"/>
      <c r="FR344" s="3"/>
      <c r="FS344" s="3"/>
      <c r="FT344" s="3"/>
      <c r="FU344" s="3"/>
      <c r="FV344" s="3"/>
      <c r="FW344" s="3"/>
      <c r="FX344" s="3"/>
      <c r="FY344" s="3"/>
      <c r="FZ344" s="3"/>
      <c r="GA344" s="3"/>
      <c r="GB344" s="3"/>
      <c r="GC344" s="3"/>
      <c r="GD344" s="3"/>
      <c r="GE344" s="3"/>
      <c r="GF344" s="3"/>
      <c r="GG344" s="3"/>
      <c r="GH344" s="3"/>
      <c r="GI344" s="3"/>
      <c r="GJ344" s="3"/>
      <c r="GK344" s="3"/>
      <c r="GL344" s="3"/>
      <c r="GM344" s="3"/>
      <c r="GN344" s="3"/>
      <c r="GO344" s="3"/>
      <c r="GP344" s="3"/>
      <c r="GQ344" s="3"/>
      <c r="GR344" s="3"/>
      <c r="GS344" s="3"/>
      <c r="GT344" s="3"/>
      <c r="GU344" s="3"/>
      <c r="GV344" s="3"/>
      <c r="GW344" s="3"/>
      <c r="GX344" s="3"/>
      <c r="GY344" s="3"/>
      <c r="GZ344" s="3"/>
      <c r="HA344" s="3"/>
      <c r="HB344" s="3"/>
      <c r="HC344" s="3"/>
      <c r="HD344" s="3"/>
      <c r="HE344" s="3"/>
      <c r="HF344" s="3"/>
      <c r="HG344" s="3"/>
      <c r="HH344" s="3"/>
      <c r="HI344" s="3"/>
      <c r="HJ344" s="3"/>
      <c r="HK344" s="3"/>
      <c r="HL344" s="3"/>
      <c r="HM344" s="3"/>
      <c r="HN344" s="3"/>
      <c r="HO344" s="3"/>
      <c r="HP344" s="3"/>
      <c r="HQ344" s="3"/>
      <c r="HR344" s="3"/>
      <c r="HS344" s="3"/>
      <c r="HT344" s="3"/>
      <c r="HU344" s="3"/>
      <c r="HV344" s="3"/>
      <c r="HW344" s="3"/>
      <c r="HX344" s="3"/>
      <c r="HY344" s="3"/>
      <c r="HZ344" s="3"/>
      <c r="IA344" s="3"/>
      <c r="IB344" s="3"/>
      <c r="IC344" s="3"/>
      <c r="ID344" s="3"/>
      <c r="IE344" s="3"/>
      <c r="IF344" s="3"/>
      <c r="IG344" s="3"/>
      <c r="IH344" s="3"/>
      <c r="II344" s="3"/>
      <c r="IJ344" s="3"/>
      <c r="IK344" s="3"/>
      <c r="IL344" s="3"/>
      <c r="IM344" s="3"/>
      <c r="IN344" s="3"/>
      <c r="IO344" s="3"/>
      <c r="IP344" s="3"/>
      <c r="IQ344" s="3"/>
      <c r="IR344" s="3"/>
      <c r="IS344" s="3"/>
      <c r="IT344" s="3"/>
      <c r="IU344" s="3"/>
    </row>
    <row r="345" spans="1:255" ht="144" customHeight="1">
      <c r="A345" s="13" t="s">
        <v>470</v>
      </c>
      <c r="B345" s="14" t="s">
        <v>471</v>
      </c>
      <c r="C345" s="7"/>
      <c r="D345" s="7"/>
      <c r="E345" s="15">
        <f t="shared" si="12"/>
        <v>3552</v>
      </c>
      <c r="F345" s="15">
        <f>F346</f>
        <v>3552</v>
      </c>
      <c r="G345" s="15">
        <f>G346</f>
        <v>0</v>
      </c>
      <c r="H345" s="3"/>
      <c r="I345" s="3"/>
      <c r="J345" s="3"/>
      <c r="K345" s="3"/>
      <c r="L345" s="3"/>
      <c r="M345" s="3"/>
      <c r="N345" s="3"/>
      <c r="O345" s="3"/>
      <c r="P345" s="3"/>
      <c r="Q345" s="3"/>
      <c r="R345" s="3"/>
      <c r="S345" s="3"/>
      <c r="T345" s="3"/>
      <c r="U345" s="3"/>
      <c r="V345" s="3"/>
      <c r="W345" s="3"/>
      <c r="X345" s="3"/>
      <c r="Y345" s="3"/>
      <c r="Z345" s="3"/>
      <c r="AA345" s="3"/>
      <c r="AB345" s="3"/>
      <c r="AC345" s="3"/>
      <c r="AD345" s="3"/>
      <c r="AE345" s="3"/>
      <c r="AF345" s="3"/>
      <c r="AG345" s="3"/>
      <c r="AH345" s="3"/>
      <c r="AI345" s="3"/>
      <c r="AJ345" s="3"/>
      <c r="AK345" s="3"/>
      <c r="AL345" s="3"/>
      <c r="AM345" s="3"/>
      <c r="AN345" s="3"/>
      <c r="AO345" s="3"/>
      <c r="AP345" s="3"/>
      <c r="AQ345" s="3"/>
      <c r="AR345" s="3"/>
      <c r="AS345" s="3"/>
      <c r="AT345" s="3"/>
      <c r="AU345" s="3"/>
      <c r="AV345" s="3"/>
      <c r="AW345" s="3"/>
      <c r="AX345" s="3"/>
      <c r="AY345" s="3"/>
      <c r="AZ345" s="3"/>
      <c r="BA345" s="3"/>
      <c r="BB345" s="3"/>
      <c r="BC345" s="3"/>
      <c r="BD345" s="3"/>
      <c r="BE345" s="3"/>
      <c r="BF345" s="3"/>
      <c r="BG345" s="3"/>
      <c r="BH345" s="3"/>
      <c r="BI345" s="3"/>
      <c r="BJ345" s="3"/>
      <c r="BK345" s="3"/>
      <c r="BL345" s="3"/>
      <c r="BM345" s="3"/>
      <c r="BN345" s="3"/>
      <c r="BO345" s="3"/>
      <c r="BP345" s="3"/>
      <c r="BQ345" s="3"/>
      <c r="BR345" s="3"/>
      <c r="BS345" s="3"/>
      <c r="BT345" s="3"/>
      <c r="BU345" s="3"/>
      <c r="BV345" s="3"/>
      <c r="BW345" s="3"/>
      <c r="BX345" s="3"/>
      <c r="BY345" s="3"/>
      <c r="BZ345" s="3"/>
      <c r="CA345" s="3"/>
      <c r="CB345" s="3"/>
      <c r="CC345" s="3"/>
      <c r="CD345" s="3"/>
      <c r="CE345" s="3"/>
      <c r="CF345" s="3"/>
      <c r="CG345" s="3"/>
      <c r="CH345" s="3"/>
      <c r="CI345" s="3"/>
      <c r="CJ345" s="3"/>
      <c r="CK345" s="3"/>
      <c r="CL345" s="3"/>
      <c r="CM345" s="3"/>
      <c r="CN345" s="3"/>
      <c r="CO345" s="3"/>
      <c r="CP345" s="3"/>
      <c r="CQ345" s="3"/>
      <c r="CR345" s="3"/>
      <c r="CS345" s="3"/>
      <c r="CT345" s="3"/>
      <c r="CU345" s="3"/>
      <c r="CV345" s="3"/>
      <c r="CW345" s="3"/>
      <c r="CX345" s="3"/>
      <c r="CY345" s="3"/>
      <c r="CZ345" s="3"/>
      <c r="DA345" s="3"/>
      <c r="DB345" s="3"/>
      <c r="DC345" s="3"/>
      <c r="DD345" s="3"/>
      <c r="DE345" s="3"/>
      <c r="DF345" s="3"/>
      <c r="DG345" s="3"/>
      <c r="DH345" s="3"/>
      <c r="DI345" s="3"/>
      <c r="DJ345" s="3"/>
      <c r="DK345" s="3"/>
      <c r="DL345" s="3"/>
      <c r="DM345" s="3"/>
      <c r="DN345" s="3"/>
      <c r="DO345" s="3"/>
      <c r="DP345" s="3"/>
      <c r="DQ345" s="3"/>
      <c r="DR345" s="3"/>
      <c r="DS345" s="3"/>
      <c r="DT345" s="3"/>
      <c r="DU345" s="3"/>
      <c r="DV345" s="3"/>
      <c r="DW345" s="3"/>
      <c r="DX345" s="3"/>
      <c r="DY345" s="3"/>
      <c r="DZ345" s="3"/>
      <c r="EA345" s="3"/>
      <c r="EB345" s="3"/>
      <c r="EC345" s="3"/>
      <c r="ED345" s="3"/>
      <c r="EE345" s="3"/>
      <c r="EF345" s="3"/>
      <c r="EG345" s="3"/>
      <c r="EH345" s="3"/>
      <c r="EI345" s="3"/>
      <c r="EJ345" s="3"/>
      <c r="EK345" s="3"/>
      <c r="EL345" s="3"/>
      <c r="EM345" s="3"/>
      <c r="EN345" s="3"/>
      <c r="EO345" s="3"/>
      <c r="EP345" s="3"/>
      <c r="EQ345" s="3"/>
      <c r="ER345" s="3"/>
      <c r="ES345" s="3"/>
      <c r="ET345" s="3"/>
      <c r="EU345" s="3"/>
      <c r="EV345" s="3"/>
      <c r="EW345" s="3"/>
      <c r="EX345" s="3"/>
      <c r="EY345" s="3"/>
      <c r="EZ345" s="3"/>
      <c r="FA345" s="3"/>
      <c r="FB345" s="3"/>
      <c r="FC345" s="3"/>
      <c r="FD345" s="3"/>
      <c r="FE345" s="3"/>
      <c r="FF345" s="3"/>
      <c r="FG345" s="3"/>
      <c r="FH345" s="3"/>
      <c r="FI345" s="3"/>
      <c r="FJ345" s="3"/>
      <c r="FK345" s="3"/>
      <c r="FL345" s="3"/>
      <c r="FM345" s="3"/>
      <c r="FN345" s="3"/>
      <c r="FO345" s="3"/>
      <c r="FP345" s="3"/>
      <c r="FQ345" s="3"/>
      <c r="FR345" s="3"/>
      <c r="FS345" s="3"/>
      <c r="FT345" s="3"/>
      <c r="FU345" s="3"/>
      <c r="FV345" s="3"/>
      <c r="FW345" s="3"/>
      <c r="FX345" s="3"/>
      <c r="FY345" s="3"/>
      <c r="FZ345" s="3"/>
      <c r="GA345" s="3"/>
      <c r="GB345" s="3"/>
      <c r="GC345" s="3"/>
      <c r="GD345" s="3"/>
      <c r="GE345" s="3"/>
      <c r="GF345" s="3"/>
      <c r="GG345" s="3"/>
      <c r="GH345" s="3"/>
      <c r="GI345" s="3"/>
      <c r="GJ345" s="3"/>
      <c r="GK345" s="3"/>
      <c r="GL345" s="3"/>
      <c r="GM345" s="3"/>
      <c r="GN345" s="3"/>
      <c r="GO345" s="3"/>
      <c r="GP345" s="3"/>
      <c r="GQ345" s="3"/>
      <c r="GR345" s="3"/>
      <c r="GS345" s="3"/>
      <c r="GT345" s="3"/>
      <c r="GU345" s="3"/>
      <c r="GV345" s="3"/>
      <c r="GW345" s="3"/>
      <c r="GX345" s="3"/>
      <c r="GY345" s="3"/>
      <c r="GZ345" s="3"/>
      <c r="HA345" s="3"/>
      <c r="HB345" s="3"/>
      <c r="HC345" s="3"/>
      <c r="HD345" s="3"/>
      <c r="HE345" s="3"/>
      <c r="HF345" s="3"/>
      <c r="HG345" s="3"/>
      <c r="HH345" s="3"/>
      <c r="HI345" s="3"/>
      <c r="HJ345" s="3"/>
      <c r="HK345" s="3"/>
      <c r="HL345" s="3"/>
      <c r="HM345" s="3"/>
      <c r="HN345" s="3"/>
      <c r="HO345" s="3"/>
      <c r="HP345" s="3"/>
      <c r="HQ345" s="3"/>
      <c r="HR345" s="3"/>
      <c r="HS345" s="3"/>
      <c r="HT345" s="3"/>
      <c r="HU345" s="3"/>
      <c r="HV345" s="3"/>
      <c r="HW345" s="3"/>
      <c r="HX345" s="3"/>
      <c r="HY345" s="3"/>
      <c r="HZ345" s="3"/>
      <c r="IA345" s="3"/>
      <c r="IB345" s="3"/>
      <c r="IC345" s="3"/>
      <c r="ID345" s="3"/>
      <c r="IE345" s="3"/>
      <c r="IF345" s="3"/>
      <c r="IG345" s="3"/>
      <c r="IH345" s="3"/>
      <c r="II345" s="3"/>
      <c r="IJ345" s="3"/>
      <c r="IK345" s="3"/>
      <c r="IL345" s="3"/>
      <c r="IM345" s="3"/>
      <c r="IN345" s="3"/>
      <c r="IO345" s="3"/>
      <c r="IP345" s="3"/>
      <c r="IQ345" s="3"/>
      <c r="IR345" s="3"/>
      <c r="IS345" s="3"/>
      <c r="IT345" s="3"/>
      <c r="IU345" s="3"/>
    </row>
    <row r="346" spans="1:7" ht="42" customHeight="1">
      <c r="A346" s="5" t="s">
        <v>472</v>
      </c>
      <c r="B346" s="7" t="s">
        <v>473</v>
      </c>
      <c r="C346" s="7"/>
      <c r="D346" s="7"/>
      <c r="E346" s="6">
        <f t="shared" si="12"/>
        <v>3552</v>
      </c>
      <c r="F346" s="6">
        <f>F347</f>
        <v>3552</v>
      </c>
      <c r="G346" s="6">
        <f>G347</f>
        <v>0</v>
      </c>
    </row>
    <row r="347" spans="1:255" ht="56.25" customHeight="1">
      <c r="A347" s="7" t="s">
        <v>24</v>
      </c>
      <c r="B347" s="7" t="s">
        <v>473</v>
      </c>
      <c r="C347" s="7" t="s">
        <v>16</v>
      </c>
      <c r="D347" s="7" t="s">
        <v>3</v>
      </c>
      <c r="E347" s="6">
        <f t="shared" si="12"/>
        <v>3552</v>
      </c>
      <c r="F347" s="6">
        <v>3552</v>
      </c>
      <c r="G347" s="6"/>
      <c r="H347" s="3"/>
      <c r="I347" s="3"/>
      <c r="J347" s="3"/>
      <c r="K347" s="3"/>
      <c r="L347" s="3"/>
      <c r="M347" s="3"/>
      <c r="N347" s="3"/>
      <c r="O347" s="3"/>
      <c r="P347" s="3"/>
      <c r="Q347" s="3"/>
      <c r="R347" s="3"/>
      <c r="S347" s="3"/>
      <c r="T347" s="3"/>
      <c r="U347" s="3"/>
      <c r="V347" s="3"/>
      <c r="W347" s="3"/>
      <c r="X347" s="3"/>
      <c r="Y347" s="3"/>
      <c r="Z347" s="3"/>
      <c r="AA347" s="3"/>
      <c r="AB347" s="3"/>
      <c r="AC347" s="3"/>
      <c r="AD347" s="3"/>
      <c r="AE347" s="3"/>
      <c r="AF347" s="3"/>
      <c r="AG347" s="3"/>
      <c r="AH347" s="3"/>
      <c r="AI347" s="3"/>
      <c r="AJ347" s="3"/>
      <c r="AK347" s="3"/>
      <c r="AL347" s="3"/>
      <c r="AM347" s="3"/>
      <c r="AN347" s="3"/>
      <c r="AO347" s="3"/>
      <c r="AP347" s="3"/>
      <c r="AQ347" s="3"/>
      <c r="AR347" s="3"/>
      <c r="AS347" s="3"/>
      <c r="AT347" s="3"/>
      <c r="AU347" s="3"/>
      <c r="AV347" s="3"/>
      <c r="AW347" s="3"/>
      <c r="AX347" s="3"/>
      <c r="AY347" s="3"/>
      <c r="AZ347" s="3"/>
      <c r="BA347" s="3"/>
      <c r="BB347" s="3"/>
      <c r="BC347" s="3"/>
      <c r="BD347" s="3"/>
      <c r="BE347" s="3"/>
      <c r="BF347" s="3"/>
      <c r="BG347" s="3"/>
      <c r="BH347" s="3"/>
      <c r="BI347" s="3"/>
      <c r="BJ347" s="3"/>
      <c r="BK347" s="3"/>
      <c r="BL347" s="3"/>
      <c r="BM347" s="3"/>
      <c r="BN347" s="3"/>
      <c r="BO347" s="3"/>
      <c r="BP347" s="3"/>
      <c r="BQ347" s="3"/>
      <c r="BR347" s="3"/>
      <c r="BS347" s="3"/>
      <c r="BT347" s="3"/>
      <c r="BU347" s="3"/>
      <c r="BV347" s="3"/>
      <c r="BW347" s="3"/>
      <c r="BX347" s="3"/>
      <c r="BY347" s="3"/>
      <c r="BZ347" s="3"/>
      <c r="CA347" s="3"/>
      <c r="CB347" s="3"/>
      <c r="CC347" s="3"/>
      <c r="CD347" s="3"/>
      <c r="CE347" s="3"/>
      <c r="CF347" s="3"/>
      <c r="CG347" s="3"/>
      <c r="CH347" s="3"/>
      <c r="CI347" s="3"/>
      <c r="CJ347" s="3"/>
      <c r="CK347" s="3"/>
      <c r="CL347" s="3"/>
      <c r="CM347" s="3"/>
      <c r="CN347" s="3"/>
      <c r="CO347" s="3"/>
      <c r="CP347" s="3"/>
      <c r="CQ347" s="3"/>
      <c r="CR347" s="3"/>
      <c r="CS347" s="3"/>
      <c r="CT347" s="3"/>
      <c r="CU347" s="3"/>
      <c r="CV347" s="3"/>
      <c r="CW347" s="3"/>
      <c r="CX347" s="3"/>
      <c r="CY347" s="3"/>
      <c r="CZ347" s="3"/>
      <c r="DA347" s="3"/>
      <c r="DB347" s="3"/>
      <c r="DC347" s="3"/>
      <c r="DD347" s="3"/>
      <c r="DE347" s="3"/>
      <c r="DF347" s="3"/>
      <c r="DG347" s="3"/>
      <c r="DH347" s="3"/>
      <c r="DI347" s="3"/>
      <c r="DJ347" s="3"/>
      <c r="DK347" s="3"/>
      <c r="DL347" s="3"/>
      <c r="DM347" s="3"/>
      <c r="DN347" s="3"/>
      <c r="DO347" s="3"/>
      <c r="DP347" s="3"/>
      <c r="DQ347" s="3"/>
      <c r="DR347" s="3"/>
      <c r="DS347" s="3"/>
      <c r="DT347" s="3"/>
      <c r="DU347" s="3"/>
      <c r="DV347" s="3"/>
      <c r="DW347" s="3"/>
      <c r="DX347" s="3"/>
      <c r="DY347" s="3"/>
      <c r="DZ347" s="3"/>
      <c r="EA347" s="3"/>
      <c r="EB347" s="3"/>
      <c r="EC347" s="3"/>
      <c r="ED347" s="3"/>
      <c r="EE347" s="3"/>
      <c r="EF347" s="3"/>
      <c r="EG347" s="3"/>
      <c r="EH347" s="3"/>
      <c r="EI347" s="3"/>
      <c r="EJ347" s="3"/>
      <c r="EK347" s="3"/>
      <c r="EL347" s="3"/>
      <c r="EM347" s="3"/>
      <c r="EN347" s="3"/>
      <c r="EO347" s="3"/>
      <c r="EP347" s="3"/>
      <c r="EQ347" s="3"/>
      <c r="ER347" s="3"/>
      <c r="ES347" s="3"/>
      <c r="ET347" s="3"/>
      <c r="EU347" s="3"/>
      <c r="EV347" s="3"/>
      <c r="EW347" s="3"/>
      <c r="EX347" s="3"/>
      <c r="EY347" s="3"/>
      <c r="EZ347" s="3"/>
      <c r="FA347" s="3"/>
      <c r="FB347" s="3"/>
      <c r="FC347" s="3"/>
      <c r="FD347" s="3"/>
      <c r="FE347" s="3"/>
      <c r="FF347" s="3"/>
      <c r="FG347" s="3"/>
      <c r="FH347" s="3"/>
      <c r="FI347" s="3"/>
      <c r="FJ347" s="3"/>
      <c r="FK347" s="3"/>
      <c r="FL347" s="3"/>
      <c r="FM347" s="3"/>
      <c r="FN347" s="3"/>
      <c r="FO347" s="3"/>
      <c r="FP347" s="3"/>
      <c r="FQ347" s="3"/>
      <c r="FR347" s="3"/>
      <c r="FS347" s="3"/>
      <c r="FT347" s="3"/>
      <c r="FU347" s="3"/>
      <c r="FV347" s="3"/>
      <c r="FW347" s="3"/>
      <c r="FX347" s="3"/>
      <c r="FY347" s="3"/>
      <c r="FZ347" s="3"/>
      <c r="GA347" s="3"/>
      <c r="GB347" s="3"/>
      <c r="GC347" s="3"/>
      <c r="GD347" s="3"/>
      <c r="GE347" s="3"/>
      <c r="GF347" s="3"/>
      <c r="GG347" s="3"/>
      <c r="GH347" s="3"/>
      <c r="GI347" s="3"/>
      <c r="GJ347" s="3"/>
      <c r="GK347" s="3"/>
      <c r="GL347" s="3"/>
      <c r="GM347" s="3"/>
      <c r="GN347" s="3"/>
      <c r="GO347" s="3"/>
      <c r="GP347" s="3"/>
      <c r="GQ347" s="3"/>
      <c r="GR347" s="3"/>
      <c r="GS347" s="3"/>
      <c r="GT347" s="3"/>
      <c r="GU347" s="3"/>
      <c r="GV347" s="3"/>
      <c r="GW347" s="3"/>
      <c r="GX347" s="3"/>
      <c r="GY347" s="3"/>
      <c r="GZ347" s="3"/>
      <c r="HA347" s="3"/>
      <c r="HB347" s="3"/>
      <c r="HC347" s="3"/>
      <c r="HD347" s="3"/>
      <c r="HE347" s="3"/>
      <c r="HF347" s="3"/>
      <c r="HG347" s="3"/>
      <c r="HH347" s="3"/>
      <c r="HI347" s="3"/>
      <c r="HJ347" s="3"/>
      <c r="HK347" s="3"/>
      <c r="HL347" s="3"/>
      <c r="HM347" s="3"/>
      <c r="HN347" s="3"/>
      <c r="HO347" s="3"/>
      <c r="HP347" s="3"/>
      <c r="HQ347" s="3"/>
      <c r="HR347" s="3"/>
      <c r="HS347" s="3"/>
      <c r="HT347" s="3"/>
      <c r="HU347" s="3"/>
      <c r="HV347" s="3"/>
      <c r="HW347" s="3"/>
      <c r="HX347" s="3"/>
      <c r="HY347" s="3"/>
      <c r="HZ347" s="3"/>
      <c r="IA347" s="3"/>
      <c r="IB347" s="3"/>
      <c r="IC347" s="3"/>
      <c r="ID347" s="3"/>
      <c r="IE347" s="3"/>
      <c r="IF347" s="3"/>
      <c r="IG347" s="3"/>
      <c r="IH347" s="3"/>
      <c r="II347" s="3"/>
      <c r="IJ347" s="3"/>
      <c r="IK347" s="3"/>
      <c r="IL347" s="3"/>
      <c r="IM347" s="3"/>
      <c r="IN347" s="3"/>
      <c r="IO347" s="3"/>
      <c r="IP347" s="3"/>
      <c r="IQ347" s="3"/>
      <c r="IR347" s="3"/>
      <c r="IS347" s="3"/>
      <c r="IT347" s="3"/>
      <c r="IU347" s="3"/>
    </row>
    <row r="348" spans="1:255" ht="129" customHeight="1">
      <c r="A348" s="18" t="s">
        <v>893</v>
      </c>
      <c r="B348" s="14" t="s">
        <v>895</v>
      </c>
      <c r="C348" s="14"/>
      <c r="D348" s="14"/>
      <c r="E348" s="15">
        <f>F348+G348</f>
        <v>1917</v>
      </c>
      <c r="F348" s="15">
        <f>F349</f>
        <v>0</v>
      </c>
      <c r="G348" s="15">
        <f>G349</f>
        <v>1917</v>
      </c>
      <c r="H348" s="3"/>
      <c r="I348" s="3"/>
      <c r="J348" s="3"/>
      <c r="K348" s="3"/>
      <c r="L348" s="3"/>
      <c r="M348" s="3"/>
      <c r="N348" s="3"/>
      <c r="O348" s="3"/>
      <c r="P348" s="3"/>
      <c r="Q348" s="3"/>
      <c r="R348" s="3"/>
      <c r="S348" s="3"/>
      <c r="T348" s="3"/>
      <c r="U348" s="3"/>
      <c r="V348" s="3"/>
      <c r="W348" s="3"/>
      <c r="X348" s="3"/>
      <c r="Y348" s="3"/>
      <c r="Z348" s="3"/>
      <c r="AA348" s="3"/>
      <c r="AB348" s="3"/>
      <c r="AC348" s="3"/>
      <c r="AD348" s="3"/>
      <c r="AE348" s="3"/>
      <c r="AF348" s="3"/>
      <c r="AG348" s="3"/>
      <c r="AH348" s="3"/>
      <c r="AI348" s="3"/>
      <c r="AJ348" s="3"/>
      <c r="AK348" s="3"/>
      <c r="AL348" s="3"/>
      <c r="AM348" s="3"/>
      <c r="AN348" s="3"/>
      <c r="AO348" s="3"/>
      <c r="AP348" s="3"/>
      <c r="AQ348" s="3"/>
      <c r="AR348" s="3"/>
      <c r="AS348" s="3"/>
      <c r="AT348" s="3"/>
      <c r="AU348" s="3"/>
      <c r="AV348" s="3"/>
      <c r="AW348" s="3"/>
      <c r="AX348" s="3"/>
      <c r="AY348" s="3"/>
      <c r="AZ348" s="3"/>
      <c r="BA348" s="3"/>
      <c r="BB348" s="3"/>
      <c r="BC348" s="3"/>
      <c r="BD348" s="3"/>
      <c r="BE348" s="3"/>
      <c r="BF348" s="3"/>
      <c r="BG348" s="3"/>
      <c r="BH348" s="3"/>
      <c r="BI348" s="3"/>
      <c r="BJ348" s="3"/>
      <c r="BK348" s="3"/>
      <c r="BL348" s="3"/>
      <c r="BM348" s="3"/>
      <c r="BN348" s="3"/>
      <c r="BO348" s="3"/>
      <c r="BP348" s="3"/>
      <c r="BQ348" s="3"/>
      <c r="BR348" s="3"/>
      <c r="BS348" s="3"/>
      <c r="BT348" s="3"/>
      <c r="BU348" s="3"/>
      <c r="BV348" s="3"/>
      <c r="BW348" s="3"/>
      <c r="BX348" s="3"/>
      <c r="BY348" s="3"/>
      <c r="BZ348" s="3"/>
      <c r="CA348" s="3"/>
      <c r="CB348" s="3"/>
      <c r="CC348" s="3"/>
      <c r="CD348" s="3"/>
      <c r="CE348" s="3"/>
      <c r="CF348" s="3"/>
      <c r="CG348" s="3"/>
      <c r="CH348" s="3"/>
      <c r="CI348" s="3"/>
      <c r="CJ348" s="3"/>
      <c r="CK348" s="3"/>
      <c r="CL348" s="3"/>
      <c r="CM348" s="3"/>
      <c r="CN348" s="3"/>
      <c r="CO348" s="3"/>
      <c r="CP348" s="3"/>
      <c r="CQ348" s="3"/>
      <c r="CR348" s="3"/>
      <c r="CS348" s="3"/>
      <c r="CT348" s="3"/>
      <c r="CU348" s="3"/>
      <c r="CV348" s="3"/>
      <c r="CW348" s="3"/>
      <c r="CX348" s="3"/>
      <c r="CY348" s="3"/>
      <c r="CZ348" s="3"/>
      <c r="DA348" s="3"/>
      <c r="DB348" s="3"/>
      <c r="DC348" s="3"/>
      <c r="DD348" s="3"/>
      <c r="DE348" s="3"/>
      <c r="DF348" s="3"/>
      <c r="DG348" s="3"/>
      <c r="DH348" s="3"/>
      <c r="DI348" s="3"/>
      <c r="DJ348" s="3"/>
      <c r="DK348" s="3"/>
      <c r="DL348" s="3"/>
      <c r="DM348" s="3"/>
      <c r="DN348" s="3"/>
      <c r="DO348" s="3"/>
      <c r="DP348" s="3"/>
      <c r="DQ348" s="3"/>
      <c r="DR348" s="3"/>
      <c r="DS348" s="3"/>
      <c r="DT348" s="3"/>
      <c r="DU348" s="3"/>
      <c r="DV348" s="3"/>
      <c r="DW348" s="3"/>
      <c r="DX348" s="3"/>
      <c r="DY348" s="3"/>
      <c r="DZ348" s="3"/>
      <c r="EA348" s="3"/>
      <c r="EB348" s="3"/>
      <c r="EC348" s="3"/>
      <c r="ED348" s="3"/>
      <c r="EE348" s="3"/>
      <c r="EF348" s="3"/>
      <c r="EG348" s="3"/>
      <c r="EH348" s="3"/>
      <c r="EI348" s="3"/>
      <c r="EJ348" s="3"/>
      <c r="EK348" s="3"/>
      <c r="EL348" s="3"/>
      <c r="EM348" s="3"/>
      <c r="EN348" s="3"/>
      <c r="EO348" s="3"/>
      <c r="EP348" s="3"/>
      <c r="EQ348" s="3"/>
      <c r="ER348" s="3"/>
      <c r="ES348" s="3"/>
      <c r="ET348" s="3"/>
      <c r="EU348" s="3"/>
      <c r="EV348" s="3"/>
      <c r="EW348" s="3"/>
      <c r="EX348" s="3"/>
      <c r="EY348" s="3"/>
      <c r="EZ348" s="3"/>
      <c r="FA348" s="3"/>
      <c r="FB348" s="3"/>
      <c r="FC348" s="3"/>
      <c r="FD348" s="3"/>
      <c r="FE348" s="3"/>
      <c r="FF348" s="3"/>
      <c r="FG348" s="3"/>
      <c r="FH348" s="3"/>
      <c r="FI348" s="3"/>
      <c r="FJ348" s="3"/>
      <c r="FK348" s="3"/>
      <c r="FL348" s="3"/>
      <c r="FM348" s="3"/>
      <c r="FN348" s="3"/>
      <c r="FO348" s="3"/>
      <c r="FP348" s="3"/>
      <c r="FQ348" s="3"/>
      <c r="FR348" s="3"/>
      <c r="FS348" s="3"/>
      <c r="FT348" s="3"/>
      <c r="FU348" s="3"/>
      <c r="FV348" s="3"/>
      <c r="FW348" s="3"/>
      <c r="FX348" s="3"/>
      <c r="FY348" s="3"/>
      <c r="FZ348" s="3"/>
      <c r="GA348" s="3"/>
      <c r="GB348" s="3"/>
      <c r="GC348" s="3"/>
      <c r="GD348" s="3"/>
      <c r="GE348" s="3"/>
      <c r="GF348" s="3"/>
      <c r="GG348" s="3"/>
      <c r="GH348" s="3"/>
      <c r="GI348" s="3"/>
      <c r="GJ348" s="3"/>
      <c r="GK348" s="3"/>
      <c r="GL348" s="3"/>
      <c r="GM348" s="3"/>
      <c r="GN348" s="3"/>
      <c r="GO348" s="3"/>
      <c r="GP348" s="3"/>
      <c r="GQ348" s="3"/>
      <c r="GR348" s="3"/>
      <c r="GS348" s="3"/>
      <c r="GT348" s="3"/>
      <c r="GU348" s="3"/>
      <c r="GV348" s="3"/>
      <c r="GW348" s="3"/>
      <c r="GX348" s="3"/>
      <c r="GY348" s="3"/>
      <c r="GZ348" s="3"/>
      <c r="HA348" s="3"/>
      <c r="HB348" s="3"/>
      <c r="HC348" s="3"/>
      <c r="HD348" s="3"/>
      <c r="HE348" s="3"/>
      <c r="HF348" s="3"/>
      <c r="HG348" s="3"/>
      <c r="HH348" s="3"/>
      <c r="HI348" s="3"/>
      <c r="HJ348" s="3"/>
      <c r="HK348" s="3"/>
      <c r="HL348" s="3"/>
      <c r="HM348" s="3"/>
      <c r="HN348" s="3"/>
      <c r="HO348" s="3"/>
      <c r="HP348" s="3"/>
      <c r="HQ348" s="3"/>
      <c r="HR348" s="3"/>
      <c r="HS348" s="3"/>
      <c r="HT348" s="3"/>
      <c r="HU348" s="3"/>
      <c r="HV348" s="3"/>
      <c r="HW348" s="3"/>
      <c r="HX348" s="3"/>
      <c r="HY348" s="3"/>
      <c r="HZ348" s="3"/>
      <c r="IA348" s="3"/>
      <c r="IB348" s="3"/>
      <c r="IC348" s="3"/>
      <c r="ID348" s="3"/>
      <c r="IE348" s="3"/>
      <c r="IF348" s="3"/>
      <c r="IG348" s="3"/>
      <c r="IH348" s="3"/>
      <c r="II348" s="3"/>
      <c r="IJ348" s="3"/>
      <c r="IK348" s="3"/>
      <c r="IL348" s="3"/>
      <c r="IM348" s="3"/>
      <c r="IN348" s="3"/>
      <c r="IO348" s="3"/>
      <c r="IP348" s="3"/>
      <c r="IQ348" s="3"/>
      <c r="IR348" s="3"/>
      <c r="IS348" s="3"/>
      <c r="IT348" s="3"/>
      <c r="IU348" s="3"/>
    </row>
    <row r="349" spans="1:255" ht="57" customHeight="1">
      <c r="A349" s="16" t="s">
        <v>894</v>
      </c>
      <c r="B349" s="7" t="s">
        <v>896</v>
      </c>
      <c r="C349" s="7"/>
      <c r="D349" s="7"/>
      <c r="E349" s="6">
        <f>F349+G349</f>
        <v>1917</v>
      </c>
      <c r="F349" s="6">
        <f>F350</f>
        <v>0</v>
      </c>
      <c r="G349" s="6">
        <f>G350</f>
        <v>1917</v>
      </c>
      <c r="H349" s="3"/>
      <c r="I349" s="3"/>
      <c r="J349" s="3"/>
      <c r="K349" s="3"/>
      <c r="L349" s="3"/>
      <c r="M349" s="3"/>
      <c r="N349" s="3"/>
      <c r="O349" s="3"/>
      <c r="P349" s="3"/>
      <c r="Q349" s="3"/>
      <c r="R349" s="3"/>
      <c r="S349" s="3"/>
      <c r="T349" s="3"/>
      <c r="U349" s="3"/>
      <c r="V349" s="3"/>
      <c r="W349" s="3"/>
      <c r="X349" s="3"/>
      <c r="Y349" s="3"/>
      <c r="Z349" s="3"/>
      <c r="AA349" s="3"/>
      <c r="AB349" s="3"/>
      <c r="AC349" s="3"/>
      <c r="AD349" s="3"/>
      <c r="AE349" s="3"/>
      <c r="AF349" s="3"/>
      <c r="AG349" s="3"/>
      <c r="AH349" s="3"/>
      <c r="AI349" s="3"/>
      <c r="AJ349" s="3"/>
      <c r="AK349" s="3"/>
      <c r="AL349" s="3"/>
      <c r="AM349" s="3"/>
      <c r="AN349" s="3"/>
      <c r="AO349" s="3"/>
      <c r="AP349" s="3"/>
      <c r="AQ349" s="3"/>
      <c r="AR349" s="3"/>
      <c r="AS349" s="3"/>
      <c r="AT349" s="3"/>
      <c r="AU349" s="3"/>
      <c r="AV349" s="3"/>
      <c r="AW349" s="3"/>
      <c r="AX349" s="3"/>
      <c r="AY349" s="3"/>
      <c r="AZ349" s="3"/>
      <c r="BA349" s="3"/>
      <c r="BB349" s="3"/>
      <c r="BC349" s="3"/>
      <c r="BD349" s="3"/>
      <c r="BE349" s="3"/>
      <c r="BF349" s="3"/>
      <c r="BG349" s="3"/>
      <c r="BH349" s="3"/>
      <c r="BI349" s="3"/>
      <c r="BJ349" s="3"/>
      <c r="BK349" s="3"/>
      <c r="BL349" s="3"/>
      <c r="BM349" s="3"/>
      <c r="BN349" s="3"/>
      <c r="BO349" s="3"/>
      <c r="BP349" s="3"/>
      <c r="BQ349" s="3"/>
      <c r="BR349" s="3"/>
      <c r="BS349" s="3"/>
      <c r="BT349" s="3"/>
      <c r="BU349" s="3"/>
      <c r="BV349" s="3"/>
      <c r="BW349" s="3"/>
      <c r="BX349" s="3"/>
      <c r="BY349" s="3"/>
      <c r="BZ349" s="3"/>
      <c r="CA349" s="3"/>
      <c r="CB349" s="3"/>
      <c r="CC349" s="3"/>
      <c r="CD349" s="3"/>
      <c r="CE349" s="3"/>
      <c r="CF349" s="3"/>
      <c r="CG349" s="3"/>
      <c r="CH349" s="3"/>
      <c r="CI349" s="3"/>
      <c r="CJ349" s="3"/>
      <c r="CK349" s="3"/>
      <c r="CL349" s="3"/>
      <c r="CM349" s="3"/>
      <c r="CN349" s="3"/>
      <c r="CO349" s="3"/>
      <c r="CP349" s="3"/>
      <c r="CQ349" s="3"/>
      <c r="CR349" s="3"/>
      <c r="CS349" s="3"/>
      <c r="CT349" s="3"/>
      <c r="CU349" s="3"/>
      <c r="CV349" s="3"/>
      <c r="CW349" s="3"/>
      <c r="CX349" s="3"/>
      <c r="CY349" s="3"/>
      <c r="CZ349" s="3"/>
      <c r="DA349" s="3"/>
      <c r="DB349" s="3"/>
      <c r="DC349" s="3"/>
      <c r="DD349" s="3"/>
      <c r="DE349" s="3"/>
      <c r="DF349" s="3"/>
      <c r="DG349" s="3"/>
      <c r="DH349" s="3"/>
      <c r="DI349" s="3"/>
      <c r="DJ349" s="3"/>
      <c r="DK349" s="3"/>
      <c r="DL349" s="3"/>
      <c r="DM349" s="3"/>
      <c r="DN349" s="3"/>
      <c r="DO349" s="3"/>
      <c r="DP349" s="3"/>
      <c r="DQ349" s="3"/>
      <c r="DR349" s="3"/>
      <c r="DS349" s="3"/>
      <c r="DT349" s="3"/>
      <c r="DU349" s="3"/>
      <c r="DV349" s="3"/>
      <c r="DW349" s="3"/>
      <c r="DX349" s="3"/>
      <c r="DY349" s="3"/>
      <c r="DZ349" s="3"/>
      <c r="EA349" s="3"/>
      <c r="EB349" s="3"/>
      <c r="EC349" s="3"/>
      <c r="ED349" s="3"/>
      <c r="EE349" s="3"/>
      <c r="EF349" s="3"/>
      <c r="EG349" s="3"/>
      <c r="EH349" s="3"/>
      <c r="EI349" s="3"/>
      <c r="EJ349" s="3"/>
      <c r="EK349" s="3"/>
      <c r="EL349" s="3"/>
      <c r="EM349" s="3"/>
      <c r="EN349" s="3"/>
      <c r="EO349" s="3"/>
      <c r="EP349" s="3"/>
      <c r="EQ349" s="3"/>
      <c r="ER349" s="3"/>
      <c r="ES349" s="3"/>
      <c r="ET349" s="3"/>
      <c r="EU349" s="3"/>
      <c r="EV349" s="3"/>
      <c r="EW349" s="3"/>
      <c r="EX349" s="3"/>
      <c r="EY349" s="3"/>
      <c r="EZ349" s="3"/>
      <c r="FA349" s="3"/>
      <c r="FB349" s="3"/>
      <c r="FC349" s="3"/>
      <c r="FD349" s="3"/>
      <c r="FE349" s="3"/>
      <c r="FF349" s="3"/>
      <c r="FG349" s="3"/>
      <c r="FH349" s="3"/>
      <c r="FI349" s="3"/>
      <c r="FJ349" s="3"/>
      <c r="FK349" s="3"/>
      <c r="FL349" s="3"/>
      <c r="FM349" s="3"/>
      <c r="FN349" s="3"/>
      <c r="FO349" s="3"/>
      <c r="FP349" s="3"/>
      <c r="FQ349" s="3"/>
      <c r="FR349" s="3"/>
      <c r="FS349" s="3"/>
      <c r="FT349" s="3"/>
      <c r="FU349" s="3"/>
      <c r="FV349" s="3"/>
      <c r="FW349" s="3"/>
      <c r="FX349" s="3"/>
      <c r="FY349" s="3"/>
      <c r="FZ349" s="3"/>
      <c r="GA349" s="3"/>
      <c r="GB349" s="3"/>
      <c r="GC349" s="3"/>
      <c r="GD349" s="3"/>
      <c r="GE349" s="3"/>
      <c r="GF349" s="3"/>
      <c r="GG349" s="3"/>
      <c r="GH349" s="3"/>
      <c r="GI349" s="3"/>
      <c r="GJ349" s="3"/>
      <c r="GK349" s="3"/>
      <c r="GL349" s="3"/>
      <c r="GM349" s="3"/>
      <c r="GN349" s="3"/>
      <c r="GO349" s="3"/>
      <c r="GP349" s="3"/>
      <c r="GQ349" s="3"/>
      <c r="GR349" s="3"/>
      <c r="GS349" s="3"/>
      <c r="GT349" s="3"/>
      <c r="GU349" s="3"/>
      <c r="GV349" s="3"/>
      <c r="GW349" s="3"/>
      <c r="GX349" s="3"/>
      <c r="GY349" s="3"/>
      <c r="GZ349" s="3"/>
      <c r="HA349" s="3"/>
      <c r="HB349" s="3"/>
      <c r="HC349" s="3"/>
      <c r="HD349" s="3"/>
      <c r="HE349" s="3"/>
      <c r="HF349" s="3"/>
      <c r="HG349" s="3"/>
      <c r="HH349" s="3"/>
      <c r="HI349" s="3"/>
      <c r="HJ349" s="3"/>
      <c r="HK349" s="3"/>
      <c r="HL349" s="3"/>
      <c r="HM349" s="3"/>
      <c r="HN349" s="3"/>
      <c r="HO349" s="3"/>
      <c r="HP349" s="3"/>
      <c r="HQ349" s="3"/>
      <c r="HR349" s="3"/>
      <c r="HS349" s="3"/>
      <c r="HT349" s="3"/>
      <c r="HU349" s="3"/>
      <c r="HV349" s="3"/>
      <c r="HW349" s="3"/>
      <c r="HX349" s="3"/>
      <c r="HY349" s="3"/>
      <c r="HZ349" s="3"/>
      <c r="IA349" s="3"/>
      <c r="IB349" s="3"/>
      <c r="IC349" s="3"/>
      <c r="ID349" s="3"/>
      <c r="IE349" s="3"/>
      <c r="IF349" s="3"/>
      <c r="IG349" s="3"/>
      <c r="IH349" s="3"/>
      <c r="II349" s="3"/>
      <c r="IJ349" s="3"/>
      <c r="IK349" s="3"/>
      <c r="IL349" s="3"/>
      <c r="IM349" s="3"/>
      <c r="IN349" s="3"/>
      <c r="IO349" s="3"/>
      <c r="IP349" s="3"/>
      <c r="IQ349" s="3"/>
      <c r="IR349" s="3"/>
      <c r="IS349" s="3"/>
      <c r="IT349" s="3"/>
      <c r="IU349" s="3"/>
    </row>
    <row r="350" spans="1:255" ht="50.25" customHeight="1">
      <c r="A350" s="16" t="s">
        <v>36</v>
      </c>
      <c r="B350" s="7" t="s">
        <v>896</v>
      </c>
      <c r="C350" s="7" t="s">
        <v>19</v>
      </c>
      <c r="D350" s="7" t="s">
        <v>11</v>
      </c>
      <c r="E350" s="6">
        <f>F350+G350</f>
        <v>1917</v>
      </c>
      <c r="F350" s="6"/>
      <c r="G350" s="6">
        <v>1917</v>
      </c>
      <c r="H350" s="3"/>
      <c r="I350" s="3"/>
      <c r="J350" s="3"/>
      <c r="K350" s="3"/>
      <c r="L350" s="3"/>
      <c r="M350" s="3"/>
      <c r="N350" s="3"/>
      <c r="O350" s="3"/>
      <c r="P350" s="3"/>
      <c r="Q350" s="3"/>
      <c r="R350" s="3"/>
      <c r="S350" s="3"/>
      <c r="T350" s="3"/>
      <c r="U350" s="3"/>
      <c r="V350" s="3"/>
      <c r="W350" s="3"/>
      <c r="X350" s="3"/>
      <c r="Y350" s="3"/>
      <c r="Z350" s="3"/>
      <c r="AA350" s="3"/>
      <c r="AB350" s="3"/>
      <c r="AC350" s="3"/>
      <c r="AD350" s="3"/>
      <c r="AE350" s="3"/>
      <c r="AF350" s="3"/>
      <c r="AG350" s="3"/>
      <c r="AH350" s="3"/>
      <c r="AI350" s="3"/>
      <c r="AJ350" s="3"/>
      <c r="AK350" s="3"/>
      <c r="AL350" s="3"/>
      <c r="AM350" s="3"/>
      <c r="AN350" s="3"/>
      <c r="AO350" s="3"/>
      <c r="AP350" s="3"/>
      <c r="AQ350" s="3"/>
      <c r="AR350" s="3"/>
      <c r="AS350" s="3"/>
      <c r="AT350" s="3"/>
      <c r="AU350" s="3"/>
      <c r="AV350" s="3"/>
      <c r="AW350" s="3"/>
      <c r="AX350" s="3"/>
      <c r="AY350" s="3"/>
      <c r="AZ350" s="3"/>
      <c r="BA350" s="3"/>
      <c r="BB350" s="3"/>
      <c r="BC350" s="3"/>
      <c r="BD350" s="3"/>
      <c r="BE350" s="3"/>
      <c r="BF350" s="3"/>
      <c r="BG350" s="3"/>
      <c r="BH350" s="3"/>
      <c r="BI350" s="3"/>
      <c r="BJ350" s="3"/>
      <c r="BK350" s="3"/>
      <c r="BL350" s="3"/>
      <c r="BM350" s="3"/>
      <c r="BN350" s="3"/>
      <c r="BO350" s="3"/>
      <c r="BP350" s="3"/>
      <c r="BQ350" s="3"/>
      <c r="BR350" s="3"/>
      <c r="BS350" s="3"/>
      <c r="BT350" s="3"/>
      <c r="BU350" s="3"/>
      <c r="BV350" s="3"/>
      <c r="BW350" s="3"/>
      <c r="BX350" s="3"/>
      <c r="BY350" s="3"/>
      <c r="BZ350" s="3"/>
      <c r="CA350" s="3"/>
      <c r="CB350" s="3"/>
      <c r="CC350" s="3"/>
      <c r="CD350" s="3"/>
      <c r="CE350" s="3"/>
      <c r="CF350" s="3"/>
      <c r="CG350" s="3"/>
      <c r="CH350" s="3"/>
      <c r="CI350" s="3"/>
      <c r="CJ350" s="3"/>
      <c r="CK350" s="3"/>
      <c r="CL350" s="3"/>
      <c r="CM350" s="3"/>
      <c r="CN350" s="3"/>
      <c r="CO350" s="3"/>
      <c r="CP350" s="3"/>
      <c r="CQ350" s="3"/>
      <c r="CR350" s="3"/>
      <c r="CS350" s="3"/>
      <c r="CT350" s="3"/>
      <c r="CU350" s="3"/>
      <c r="CV350" s="3"/>
      <c r="CW350" s="3"/>
      <c r="CX350" s="3"/>
      <c r="CY350" s="3"/>
      <c r="CZ350" s="3"/>
      <c r="DA350" s="3"/>
      <c r="DB350" s="3"/>
      <c r="DC350" s="3"/>
      <c r="DD350" s="3"/>
      <c r="DE350" s="3"/>
      <c r="DF350" s="3"/>
      <c r="DG350" s="3"/>
      <c r="DH350" s="3"/>
      <c r="DI350" s="3"/>
      <c r="DJ350" s="3"/>
      <c r="DK350" s="3"/>
      <c r="DL350" s="3"/>
      <c r="DM350" s="3"/>
      <c r="DN350" s="3"/>
      <c r="DO350" s="3"/>
      <c r="DP350" s="3"/>
      <c r="DQ350" s="3"/>
      <c r="DR350" s="3"/>
      <c r="DS350" s="3"/>
      <c r="DT350" s="3"/>
      <c r="DU350" s="3"/>
      <c r="DV350" s="3"/>
      <c r="DW350" s="3"/>
      <c r="DX350" s="3"/>
      <c r="DY350" s="3"/>
      <c r="DZ350" s="3"/>
      <c r="EA350" s="3"/>
      <c r="EB350" s="3"/>
      <c r="EC350" s="3"/>
      <c r="ED350" s="3"/>
      <c r="EE350" s="3"/>
      <c r="EF350" s="3"/>
      <c r="EG350" s="3"/>
      <c r="EH350" s="3"/>
      <c r="EI350" s="3"/>
      <c r="EJ350" s="3"/>
      <c r="EK350" s="3"/>
      <c r="EL350" s="3"/>
      <c r="EM350" s="3"/>
      <c r="EN350" s="3"/>
      <c r="EO350" s="3"/>
      <c r="EP350" s="3"/>
      <c r="EQ350" s="3"/>
      <c r="ER350" s="3"/>
      <c r="ES350" s="3"/>
      <c r="ET350" s="3"/>
      <c r="EU350" s="3"/>
      <c r="EV350" s="3"/>
      <c r="EW350" s="3"/>
      <c r="EX350" s="3"/>
      <c r="EY350" s="3"/>
      <c r="EZ350" s="3"/>
      <c r="FA350" s="3"/>
      <c r="FB350" s="3"/>
      <c r="FC350" s="3"/>
      <c r="FD350" s="3"/>
      <c r="FE350" s="3"/>
      <c r="FF350" s="3"/>
      <c r="FG350" s="3"/>
      <c r="FH350" s="3"/>
      <c r="FI350" s="3"/>
      <c r="FJ350" s="3"/>
      <c r="FK350" s="3"/>
      <c r="FL350" s="3"/>
      <c r="FM350" s="3"/>
      <c r="FN350" s="3"/>
      <c r="FO350" s="3"/>
      <c r="FP350" s="3"/>
      <c r="FQ350" s="3"/>
      <c r="FR350" s="3"/>
      <c r="FS350" s="3"/>
      <c r="FT350" s="3"/>
      <c r="FU350" s="3"/>
      <c r="FV350" s="3"/>
      <c r="FW350" s="3"/>
      <c r="FX350" s="3"/>
      <c r="FY350" s="3"/>
      <c r="FZ350" s="3"/>
      <c r="GA350" s="3"/>
      <c r="GB350" s="3"/>
      <c r="GC350" s="3"/>
      <c r="GD350" s="3"/>
      <c r="GE350" s="3"/>
      <c r="GF350" s="3"/>
      <c r="GG350" s="3"/>
      <c r="GH350" s="3"/>
      <c r="GI350" s="3"/>
      <c r="GJ350" s="3"/>
      <c r="GK350" s="3"/>
      <c r="GL350" s="3"/>
      <c r="GM350" s="3"/>
      <c r="GN350" s="3"/>
      <c r="GO350" s="3"/>
      <c r="GP350" s="3"/>
      <c r="GQ350" s="3"/>
      <c r="GR350" s="3"/>
      <c r="GS350" s="3"/>
      <c r="GT350" s="3"/>
      <c r="GU350" s="3"/>
      <c r="GV350" s="3"/>
      <c r="GW350" s="3"/>
      <c r="GX350" s="3"/>
      <c r="GY350" s="3"/>
      <c r="GZ350" s="3"/>
      <c r="HA350" s="3"/>
      <c r="HB350" s="3"/>
      <c r="HC350" s="3"/>
      <c r="HD350" s="3"/>
      <c r="HE350" s="3"/>
      <c r="HF350" s="3"/>
      <c r="HG350" s="3"/>
      <c r="HH350" s="3"/>
      <c r="HI350" s="3"/>
      <c r="HJ350" s="3"/>
      <c r="HK350" s="3"/>
      <c r="HL350" s="3"/>
      <c r="HM350" s="3"/>
      <c r="HN350" s="3"/>
      <c r="HO350" s="3"/>
      <c r="HP350" s="3"/>
      <c r="HQ350" s="3"/>
      <c r="HR350" s="3"/>
      <c r="HS350" s="3"/>
      <c r="HT350" s="3"/>
      <c r="HU350" s="3"/>
      <c r="HV350" s="3"/>
      <c r="HW350" s="3"/>
      <c r="HX350" s="3"/>
      <c r="HY350" s="3"/>
      <c r="HZ350" s="3"/>
      <c r="IA350" s="3"/>
      <c r="IB350" s="3"/>
      <c r="IC350" s="3"/>
      <c r="ID350" s="3"/>
      <c r="IE350" s="3"/>
      <c r="IF350" s="3"/>
      <c r="IG350" s="3"/>
      <c r="IH350" s="3"/>
      <c r="II350" s="3"/>
      <c r="IJ350" s="3"/>
      <c r="IK350" s="3"/>
      <c r="IL350" s="3"/>
      <c r="IM350" s="3"/>
      <c r="IN350" s="3"/>
      <c r="IO350" s="3"/>
      <c r="IP350" s="3"/>
      <c r="IQ350" s="3"/>
      <c r="IR350" s="3"/>
      <c r="IS350" s="3"/>
      <c r="IT350" s="3"/>
      <c r="IU350" s="3"/>
    </row>
    <row r="351" spans="1:255" ht="75" customHeight="1">
      <c r="A351" s="18" t="s">
        <v>523</v>
      </c>
      <c r="B351" s="14" t="s">
        <v>524</v>
      </c>
      <c r="C351" s="7"/>
      <c r="D351" s="7"/>
      <c r="E351" s="15">
        <f t="shared" si="12"/>
        <v>1237128</v>
      </c>
      <c r="F351" s="15">
        <f>F352+F502+F521+F583+F605+F609</f>
        <v>97053</v>
      </c>
      <c r="G351" s="15">
        <f>G352+G502+G521+G583+G605+G609</f>
        <v>1140075</v>
      </c>
      <c r="H351" s="3"/>
      <c r="I351" s="3"/>
      <c r="J351" s="3"/>
      <c r="K351" s="3"/>
      <c r="L351" s="3"/>
      <c r="M351" s="3"/>
      <c r="N351" s="3"/>
      <c r="O351" s="3"/>
      <c r="P351" s="3"/>
      <c r="Q351" s="3"/>
      <c r="R351" s="3"/>
      <c r="S351" s="3"/>
      <c r="T351" s="3"/>
      <c r="U351" s="3"/>
      <c r="V351" s="3"/>
      <c r="W351" s="3"/>
      <c r="X351" s="3"/>
      <c r="Y351" s="3"/>
      <c r="Z351" s="3"/>
      <c r="AA351" s="3"/>
      <c r="AB351" s="3"/>
      <c r="AC351" s="3"/>
      <c r="AD351" s="3"/>
      <c r="AE351" s="3"/>
      <c r="AF351" s="3"/>
      <c r="AG351" s="3"/>
      <c r="AH351" s="3"/>
      <c r="AI351" s="3"/>
      <c r="AJ351" s="3"/>
      <c r="AK351" s="3"/>
      <c r="AL351" s="3"/>
      <c r="AM351" s="3"/>
      <c r="AN351" s="3"/>
      <c r="AO351" s="3"/>
      <c r="AP351" s="3"/>
      <c r="AQ351" s="3"/>
      <c r="AR351" s="3"/>
      <c r="AS351" s="3"/>
      <c r="AT351" s="3"/>
      <c r="AU351" s="3"/>
      <c r="AV351" s="3"/>
      <c r="AW351" s="3"/>
      <c r="AX351" s="3"/>
      <c r="AY351" s="3"/>
      <c r="AZ351" s="3"/>
      <c r="BA351" s="3"/>
      <c r="BB351" s="3"/>
      <c r="BC351" s="3"/>
      <c r="BD351" s="3"/>
      <c r="BE351" s="3"/>
      <c r="BF351" s="3"/>
      <c r="BG351" s="3"/>
      <c r="BH351" s="3"/>
      <c r="BI351" s="3"/>
      <c r="BJ351" s="3"/>
      <c r="BK351" s="3"/>
      <c r="BL351" s="3"/>
      <c r="BM351" s="3"/>
      <c r="BN351" s="3"/>
      <c r="BO351" s="3"/>
      <c r="BP351" s="3"/>
      <c r="BQ351" s="3"/>
      <c r="BR351" s="3"/>
      <c r="BS351" s="3"/>
      <c r="BT351" s="3"/>
      <c r="BU351" s="3"/>
      <c r="BV351" s="3"/>
      <c r="BW351" s="3"/>
      <c r="BX351" s="3"/>
      <c r="BY351" s="3"/>
      <c r="BZ351" s="3"/>
      <c r="CA351" s="3"/>
      <c r="CB351" s="3"/>
      <c r="CC351" s="3"/>
      <c r="CD351" s="3"/>
      <c r="CE351" s="3"/>
      <c r="CF351" s="3"/>
      <c r="CG351" s="3"/>
      <c r="CH351" s="3"/>
      <c r="CI351" s="3"/>
      <c r="CJ351" s="3"/>
      <c r="CK351" s="3"/>
      <c r="CL351" s="3"/>
      <c r="CM351" s="3"/>
      <c r="CN351" s="3"/>
      <c r="CO351" s="3"/>
      <c r="CP351" s="3"/>
      <c r="CQ351" s="3"/>
      <c r="CR351" s="3"/>
      <c r="CS351" s="3"/>
      <c r="CT351" s="3"/>
      <c r="CU351" s="3"/>
      <c r="CV351" s="3"/>
      <c r="CW351" s="3"/>
      <c r="CX351" s="3"/>
      <c r="CY351" s="3"/>
      <c r="CZ351" s="3"/>
      <c r="DA351" s="3"/>
      <c r="DB351" s="3"/>
      <c r="DC351" s="3"/>
      <c r="DD351" s="3"/>
      <c r="DE351" s="3"/>
      <c r="DF351" s="3"/>
      <c r="DG351" s="3"/>
      <c r="DH351" s="3"/>
      <c r="DI351" s="3"/>
      <c r="DJ351" s="3"/>
      <c r="DK351" s="3"/>
      <c r="DL351" s="3"/>
      <c r="DM351" s="3"/>
      <c r="DN351" s="3"/>
      <c r="DO351" s="3"/>
      <c r="DP351" s="3"/>
      <c r="DQ351" s="3"/>
      <c r="DR351" s="3"/>
      <c r="DS351" s="3"/>
      <c r="DT351" s="3"/>
      <c r="DU351" s="3"/>
      <c r="DV351" s="3"/>
      <c r="DW351" s="3"/>
      <c r="DX351" s="3"/>
      <c r="DY351" s="3"/>
      <c r="DZ351" s="3"/>
      <c r="EA351" s="3"/>
      <c r="EB351" s="3"/>
      <c r="EC351" s="3"/>
      <c r="ED351" s="3"/>
      <c r="EE351" s="3"/>
      <c r="EF351" s="3"/>
      <c r="EG351" s="3"/>
      <c r="EH351" s="3"/>
      <c r="EI351" s="3"/>
      <c r="EJ351" s="3"/>
      <c r="EK351" s="3"/>
      <c r="EL351" s="3"/>
      <c r="EM351" s="3"/>
      <c r="EN351" s="3"/>
      <c r="EO351" s="3"/>
      <c r="EP351" s="3"/>
      <c r="EQ351" s="3"/>
      <c r="ER351" s="3"/>
      <c r="ES351" s="3"/>
      <c r="ET351" s="3"/>
      <c r="EU351" s="3"/>
      <c r="EV351" s="3"/>
      <c r="EW351" s="3"/>
      <c r="EX351" s="3"/>
      <c r="EY351" s="3"/>
      <c r="EZ351" s="3"/>
      <c r="FA351" s="3"/>
      <c r="FB351" s="3"/>
      <c r="FC351" s="3"/>
      <c r="FD351" s="3"/>
      <c r="FE351" s="3"/>
      <c r="FF351" s="3"/>
      <c r="FG351" s="3"/>
      <c r="FH351" s="3"/>
      <c r="FI351" s="3"/>
      <c r="FJ351" s="3"/>
      <c r="FK351" s="3"/>
      <c r="FL351" s="3"/>
      <c r="FM351" s="3"/>
      <c r="FN351" s="3"/>
      <c r="FO351" s="3"/>
      <c r="FP351" s="3"/>
      <c r="FQ351" s="3"/>
      <c r="FR351" s="3"/>
      <c r="FS351" s="3"/>
      <c r="FT351" s="3"/>
      <c r="FU351" s="3"/>
      <c r="FV351" s="3"/>
      <c r="FW351" s="3"/>
      <c r="FX351" s="3"/>
      <c r="FY351" s="3"/>
      <c r="FZ351" s="3"/>
      <c r="GA351" s="3"/>
      <c r="GB351" s="3"/>
      <c r="GC351" s="3"/>
      <c r="GD351" s="3"/>
      <c r="GE351" s="3"/>
      <c r="GF351" s="3"/>
      <c r="GG351" s="3"/>
      <c r="GH351" s="3"/>
      <c r="GI351" s="3"/>
      <c r="GJ351" s="3"/>
      <c r="GK351" s="3"/>
      <c r="GL351" s="3"/>
      <c r="GM351" s="3"/>
      <c r="GN351" s="3"/>
      <c r="GO351" s="3"/>
      <c r="GP351" s="3"/>
      <c r="GQ351" s="3"/>
      <c r="GR351" s="3"/>
      <c r="GS351" s="3"/>
      <c r="GT351" s="3"/>
      <c r="GU351" s="3"/>
      <c r="GV351" s="3"/>
      <c r="GW351" s="3"/>
      <c r="GX351" s="3"/>
      <c r="GY351" s="3"/>
      <c r="GZ351" s="3"/>
      <c r="HA351" s="3"/>
      <c r="HB351" s="3"/>
      <c r="HC351" s="3"/>
      <c r="HD351" s="3"/>
      <c r="HE351" s="3"/>
      <c r="HF351" s="3"/>
      <c r="HG351" s="3"/>
      <c r="HH351" s="3"/>
      <c r="HI351" s="3"/>
      <c r="HJ351" s="3"/>
      <c r="HK351" s="3"/>
      <c r="HL351" s="3"/>
      <c r="HM351" s="3"/>
      <c r="HN351" s="3"/>
      <c r="HO351" s="3"/>
      <c r="HP351" s="3"/>
      <c r="HQ351" s="3"/>
      <c r="HR351" s="3"/>
      <c r="HS351" s="3"/>
      <c r="HT351" s="3"/>
      <c r="HU351" s="3"/>
      <c r="HV351" s="3"/>
      <c r="HW351" s="3"/>
      <c r="HX351" s="3"/>
      <c r="HY351" s="3"/>
      <c r="HZ351" s="3"/>
      <c r="IA351" s="3"/>
      <c r="IB351" s="3"/>
      <c r="IC351" s="3"/>
      <c r="ID351" s="3"/>
      <c r="IE351" s="3"/>
      <c r="IF351" s="3"/>
      <c r="IG351" s="3"/>
      <c r="IH351" s="3"/>
      <c r="II351" s="3"/>
      <c r="IJ351" s="3"/>
      <c r="IK351" s="3"/>
      <c r="IL351" s="3"/>
      <c r="IM351" s="3"/>
      <c r="IN351" s="3"/>
      <c r="IO351" s="3"/>
      <c r="IP351" s="3"/>
      <c r="IQ351" s="3"/>
      <c r="IR351" s="3"/>
      <c r="IS351" s="3"/>
      <c r="IT351" s="3"/>
      <c r="IU351" s="3"/>
    </row>
    <row r="352" spans="1:7" ht="58.5" customHeight="1">
      <c r="A352" s="13" t="s">
        <v>525</v>
      </c>
      <c r="B352" s="14" t="s">
        <v>526</v>
      </c>
      <c r="C352" s="7"/>
      <c r="D352" s="7"/>
      <c r="E352" s="15">
        <f aca="true" t="shared" si="13" ref="E352:E369">F352+G352</f>
        <v>1026932</v>
      </c>
      <c r="F352" s="15">
        <f>F353+F358+F363+F368+F372+F377+F382+F385+F388+F392+F396+F400+F404+F408+F412+F416+F420+F424+F428+F432+F436+F440+F444+F447+F450+F454+F458+F462+F468+F472+F476+F480+F483+F487+F491+F494+F498</f>
        <v>79681</v>
      </c>
      <c r="G352" s="15">
        <f>G353+G358+G363+G368+G372+G377+G382+G385+G388+G392+G396+G400+G404+G408+G412+G416+G420+G424+G428+G432+G436+G440+G444+G447+G450+G454+G458+G462+G468+G472+G476+G480+G483+G487+G491+G494+G498</f>
        <v>947251</v>
      </c>
    </row>
    <row r="353" spans="1:255" ht="107.25" customHeight="1">
      <c r="A353" s="13" t="s">
        <v>527</v>
      </c>
      <c r="B353" s="14" t="s">
        <v>528</v>
      </c>
      <c r="C353" s="7"/>
      <c r="D353" s="7"/>
      <c r="E353" s="15">
        <f t="shared" si="13"/>
        <v>1280</v>
      </c>
      <c r="F353" s="15">
        <f>F354+F356</f>
        <v>1280</v>
      </c>
      <c r="G353" s="15">
        <f>G354+G356</f>
        <v>0</v>
      </c>
      <c r="H353" s="3"/>
      <c r="I353" s="3"/>
      <c r="J353" s="3"/>
      <c r="K353" s="3"/>
      <c r="L353" s="3"/>
      <c r="M353" s="3"/>
      <c r="N353" s="3"/>
      <c r="O353" s="3"/>
      <c r="P353" s="3"/>
      <c r="Q353" s="3"/>
      <c r="R353" s="3"/>
      <c r="S353" s="3"/>
      <c r="T353" s="3"/>
      <c r="U353" s="3"/>
      <c r="V353" s="3"/>
      <c r="W353" s="3"/>
      <c r="X353" s="3"/>
      <c r="Y353" s="3"/>
      <c r="Z353" s="3"/>
      <c r="AA353" s="3"/>
      <c r="AB353" s="3"/>
      <c r="AC353" s="3"/>
      <c r="AD353" s="3"/>
      <c r="AE353" s="3"/>
      <c r="AF353" s="3"/>
      <c r="AG353" s="3"/>
      <c r="AH353" s="3"/>
      <c r="AI353" s="3"/>
      <c r="AJ353" s="3"/>
      <c r="AK353" s="3"/>
      <c r="AL353" s="3"/>
      <c r="AM353" s="3"/>
      <c r="AN353" s="3"/>
      <c r="AO353" s="3"/>
      <c r="AP353" s="3"/>
      <c r="AQ353" s="3"/>
      <c r="AR353" s="3"/>
      <c r="AS353" s="3"/>
      <c r="AT353" s="3"/>
      <c r="AU353" s="3"/>
      <c r="AV353" s="3"/>
      <c r="AW353" s="3"/>
      <c r="AX353" s="3"/>
      <c r="AY353" s="3"/>
      <c r="AZ353" s="3"/>
      <c r="BA353" s="3"/>
      <c r="BB353" s="3"/>
      <c r="BC353" s="3"/>
      <c r="BD353" s="3"/>
      <c r="BE353" s="3"/>
      <c r="BF353" s="3"/>
      <c r="BG353" s="3"/>
      <c r="BH353" s="3"/>
      <c r="BI353" s="3"/>
      <c r="BJ353" s="3"/>
      <c r="BK353" s="3"/>
      <c r="BL353" s="3"/>
      <c r="BM353" s="3"/>
      <c r="BN353" s="3"/>
      <c r="BO353" s="3"/>
      <c r="BP353" s="3"/>
      <c r="BQ353" s="3"/>
      <c r="BR353" s="3"/>
      <c r="BS353" s="3"/>
      <c r="BT353" s="3"/>
      <c r="BU353" s="3"/>
      <c r="BV353" s="3"/>
      <c r="BW353" s="3"/>
      <c r="BX353" s="3"/>
      <c r="BY353" s="3"/>
      <c r="BZ353" s="3"/>
      <c r="CA353" s="3"/>
      <c r="CB353" s="3"/>
      <c r="CC353" s="3"/>
      <c r="CD353" s="3"/>
      <c r="CE353" s="3"/>
      <c r="CF353" s="3"/>
      <c r="CG353" s="3"/>
      <c r="CH353" s="3"/>
      <c r="CI353" s="3"/>
      <c r="CJ353" s="3"/>
      <c r="CK353" s="3"/>
      <c r="CL353" s="3"/>
      <c r="CM353" s="3"/>
      <c r="CN353" s="3"/>
      <c r="CO353" s="3"/>
      <c r="CP353" s="3"/>
      <c r="CQ353" s="3"/>
      <c r="CR353" s="3"/>
      <c r="CS353" s="3"/>
      <c r="CT353" s="3"/>
      <c r="CU353" s="3"/>
      <c r="CV353" s="3"/>
      <c r="CW353" s="3"/>
      <c r="CX353" s="3"/>
      <c r="CY353" s="3"/>
      <c r="CZ353" s="3"/>
      <c r="DA353" s="3"/>
      <c r="DB353" s="3"/>
      <c r="DC353" s="3"/>
      <c r="DD353" s="3"/>
      <c r="DE353" s="3"/>
      <c r="DF353" s="3"/>
      <c r="DG353" s="3"/>
      <c r="DH353" s="3"/>
      <c r="DI353" s="3"/>
      <c r="DJ353" s="3"/>
      <c r="DK353" s="3"/>
      <c r="DL353" s="3"/>
      <c r="DM353" s="3"/>
      <c r="DN353" s="3"/>
      <c r="DO353" s="3"/>
      <c r="DP353" s="3"/>
      <c r="DQ353" s="3"/>
      <c r="DR353" s="3"/>
      <c r="DS353" s="3"/>
      <c r="DT353" s="3"/>
      <c r="DU353" s="3"/>
      <c r="DV353" s="3"/>
      <c r="DW353" s="3"/>
      <c r="DX353" s="3"/>
      <c r="DY353" s="3"/>
      <c r="DZ353" s="3"/>
      <c r="EA353" s="3"/>
      <c r="EB353" s="3"/>
      <c r="EC353" s="3"/>
      <c r="ED353" s="3"/>
      <c r="EE353" s="3"/>
      <c r="EF353" s="3"/>
      <c r="EG353" s="3"/>
      <c r="EH353" s="3"/>
      <c r="EI353" s="3"/>
      <c r="EJ353" s="3"/>
      <c r="EK353" s="3"/>
      <c r="EL353" s="3"/>
      <c r="EM353" s="3"/>
      <c r="EN353" s="3"/>
      <c r="EO353" s="3"/>
      <c r="EP353" s="3"/>
      <c r="EQ353" s="3"/>
      <c r="ER353" s="3"/>
      <c r="ES353" s="3"/>
      <c r="ET353" s="3"/>
      <c r="EU353" s="3"/>
      <c r="EV353" s="3"/>
      <c r="EW353" s="3"/>
      <c r="EX353" s="3"/>
      <c r="EY353" s="3"/>
      <c r="EZ353" s="3"/>
      <c r="FA353" s="3"/>
      <c r="FB353" s="3"/>
      <c r="FC353" s="3"/>
      <c r="FD353" s="3"/>
      <c r="FE353" s="3"/>
      <c r="FF353" s="3"/>
      <c r="FG353" s="3"/>
      <c r="FH353" s="3"/>
      <c r="FI353" s="3"/>
      <c r="FJ353" s="3"/>
      <c r="FK353" s="3"/>
      <c r="FL353" s="3"/>
      <c r="FM353" s="3"/>
      <c r="FN353" s="3"/>
      <c r="FO353" s="3"/>
      <c r="FP353" s="3"/>
      <c r="FQ353" s="3"/>
      <c r="FR353" s="3"/>
      <c r="FS353" s="3"/>
      <c r="FT353" s="3"/>
      <c r="FU353" s="3"/>
      <c r="FV353" s="3"/>
      <c r="FW353" s="3"/>
      <c r="FX353" s="3"/>
      <c r="FY353" s="3"/>
      <c r="FZ353" s="3"/>
      <c r="GA353" s="3"/>
      <c r="GB353" s="3"/>
      <c r="GC353" s="3"/>
      <c r="GD353" s="3"/>
      <c r="GE353" s="3"/>
      <c r="GF353" s="3"/>
      <c r="GG353" s="3"/>
      <c r="GH353" s="3"/>
      <c r="GI353" s="3"/>
      <c r="GJ353" s="3"/>
      <c r="GK353" s="3"/>
      <c r="GL353" s="3"/>
      <c r="GM353" s="3"/>
      <c r="GN353" s="3"/>
      <c r="GO353" s="3"/>
      <c r="GP353" s="3"/>
      <c r="GQ353" s="3"/>
      <c r="GR353" s="3"/>
      <c r="GS353" s="3"/>
      <c r="GT353" s="3"/>
      <c r="GU353" s="3"/>
      <c r="GV353" s="3"/>
      <c r="GW353" s="3"/>
      <c r="GX353" s="3"/>
      <c r="GY353" s="3"/>
      <c r="GZ353" s="3"/>
      <c r="HA353" s="3"/>
      <c r="HB353" s="3"/>
      <c r="HC353" s="3"/>
      <c r="HD353" s="3"/>
      <c r="HE353" s="3"/>
      <c r="HF353" s="3"/>
      <c r="HG353" s="3"/>
      <c r="HH353" s="3"/>
      <c r="HI353" s="3"/>
      <c r="HJ353" s="3"/>
      <c r="HK353" s="3"/>
      <c r="HL353" s="3"/>
      <c r="HM353" s="3"/>
      <c r="HN353" s="3"/>
      <c r="HO353" s="3"/>
      <c r="HP353" s="3"/>
      <c r="HQ353" s="3"/>
      <c r="HR353" s="3"/>
      <c r="HS353" s="3"/>
      <c r="HT353" s="3"/>
      <c r="HU353" s="3"/>
      <c r="HV353" s="3"/>
      <c r="HW353" s="3"/>
      <c r="HX353" s="3"/>
      <c r="HY353" s="3"/>
      <c r="HZ353" s="3"/>
      <c r="IA353" s="3"/>
      <c r="IB353" s="3"/>
      <c r="IC353" s="3"/>
      <c r="ID353" s="3"/>
      <c r="IE353" s="3"/>
      <c r="IF353" s="3"/>
      <c r="IG353" s="3"/>
      <c r="IH353" s="3"/>
      <c r="II353" s="3"/>
      <c r="IJ353" s="3"/>
      <c r="IK353" s="3"/>
      <c r="IL353" s="3"/>
      <c r="IM353" s="3"/>
      <c r="IN353" s="3"/>
      <c r="IO353" s="3"/>
      <c r="IP353" s="3"/>
      <c r="IQ353" s="3"/>
      <c r="IR353" s="3"/>
      <c r="IS353" s="3"/>
      <c r="IT353" s="3"/>
      <c r="IU353" s="3"/>
    </row>
    <row r="354" spans="1:7" ht="94.5" customHeight="1">
      <c r="A354" s="16" t="s">
        <v>529</v>
      </c>
      <c r="B354" s="7" t="s">
        <v>530</v>
      </c>
      <c r="C354" s="7"/>
      <c r="D354" s="7"/>
      <c r="E354" s="6">
        <f t="shared" si="13"/>
        <v>1269</v>
      </c>
      <c r="F354" s="6">
        <f>F355</f>
        <v>1269</v>
      </c>
      <c r="G354" s="6">
        <f>G355</f>
        <v>0</v>
      </c>
    </row>
    <row r="355" spans="1:255" ht="55.5" customHeight="1">
      <c r="A355" s="16" t="s">
        <v>36</v>
      </c>
      <c r="B355" s="7" t="s">
        <v>530</v>
      </c>
      <c r="C355" s="7" t="s">
        <v>19</v>
      </c>
      <c r="D355" s="7" t="s">
        <v>11</v>
      </c>
      <c r="E355" s="6">
        <f t="shared" si="13"/>
        <v>1269</v>
      </c>
      <c r="F355" s="6">
        <v>1269</v>
      </c>
      <c r="G355" s="6"/>
      <c r="H355" s="3"/>
      <c r="I355" s="3"/>
      <c r="J355" s="3"/>
      <c r="K355" s="3"/>
      <c r="L355" s="3"/>
      <c r="M355" s="3"/>
      <c r="N355" s="3"/>
      <c r="O355" s="3"/>
      <c r="P355" s="3"/>
      <c r="Q355" s="3"/>
      <c r="R355" s="3"/>
      <c r="S355" s="3"/>
      <c r="T355" s="3"/>
      <c r="U355" s="3"/>
      <c r="V355" s="3"/>
      <c r="W355" s="3"/>
      <c r="X355" s="3"/>
      <c r="Y355" s="3"/>
      <c r="Z355" s="3"/>
      <c r="AA355" s="3"/>
      <c r="AB355" s="3"/>
      <c r="AC355" s="3"/>
      <c r="AD355" s="3"/>
      <c r="AE355" s="3"/>
      <c r="AF355" s="3"/>
      <c r="AG355" s="3"/>
      <c r="AH355" s="3"/>
      <c r="AI355" s="3"/>
      <c r="AJ355" s="3"/>
      <c r="AK355" s="3"/>
      <c r="AL355" s="3"/>
      <c r="AM355" s="3"/>
      <c r="AN355" s="3"/>
      <c r="AO355" s="3"/>
      <c r="AP355" s="3"/>
      <c r="AQ355" s="3"/>
      <c r="AR355" s="3"/>
      <c r="AS355" s="3"/>
      <c r="AT355" s="3"/>
      <c r="AU355" s="3"/>
      <c r="AV355" s="3"/>
      <c r="AW355" s="3"/>
      <c r="AX355" s="3"/>
      <c r="AY355" s="3"/>
      <c r="AZ355" s="3"/>
      <c r="BA355" s="3"/>
      <c r="BB355" s="3"/>
      <c r="BC355" s="3"/>
      <c r="BD355" s="3"/>
      <c r="BE355" s="3"/>
      <c r="BF355" s="3"/>
      <c r="BG355" s="3"/>
      <c r="BH355" s="3"/>
      <c r="BI355" s="3"/>
      <c r="BJ355" s="3"/>
      <c r="BK355" s="3"/>
      <c r="BL355" s="3"/>
      <c r="BM355" s="3"/>
      <c r="BN355" s="3"/>
      <c r="BO355" s="3"/>
      <c r="BP355" s="3"/>
      <c r="BQ355" s="3"/>
      <c r="BR355" s="3"/>
      <c r="BS355" s="3"/>
      <c r="BT355" s="3"/>
      <c r="BU355" s="3"/>
      <c r="BV355" s="3"/>
      <c r="BW355" s="3"/>
      <c r="BX355" s="3"/>
      <c r="BY355" s="3"/>
      <c r="BZ355" s="3"/>
      <c r="CA355" s="3"/>
      <c r="CB355" s="3"/>
      <c r="CC355" s="3"/>
      <c r="CD355" s="3"/>
      <c r="CE355" s="3"/>
      <c r="CF355" s="3"/>
      <c r="CG355" s="3"/>
      <c r="CH355" s="3"/>
      <c r="CI355" s="3"/>
      <c r="CJ355" s="3"/>
      <c r="CK355" s="3"/>
      <c r="CL355" s="3"/>
      <c r="CM355" s="3"/>
      <c r="CN355" s="3"/>
      <c r="CO355" s="3"/>
      <c r="CP355" s="3"/>
      <c r="CQ355" s="3"/>
      <c r="CR355" s="3"/>
      <c r="CS355" s="3"/>
      <c r="CT355" s="3"/>
      <c r="CU355" s="3"/>
      <c r="CV355" s="3"/>
      <c r="CW355" s="3"/>
      <c r="CX355" s="3"/>
      <c r="CY355" s="3"/>
      <c r="CZ355" s="3"/>
      <c r="DA355" s="3"/>
      <c r="DB355" s="3"/>
      <c r="DC355" s="3"/>
      <c r="DD355" s="3"/>
      <c r="DE355" s="3"/>
      <c r="DF355" s="3"/>
      <c r="DG355" s="3"/>
      <c r="DH355" s="3"/>
      <c r="DI355" s="3"/>
      <c r="DJ355" s="3"/>
      <c r="DK355" s="3"/>
      <c r="DL355" s="3"/>
      <c r="DM355" s="3"/>
      <c r="DN355" s="3"/>
      <c r="DO355" s="3"/>
      <c r="DP355" s="3"/>
      <c r="DQ355" s="3"/>
      <c r="DR355" s="3"/>
      <c r="DS355" s="3"/>
      <c r="DT355" s="3"/>
      <c r="DU355" s="3"/>
      <c r="DV355" s="3"/>
      <c r="DW355" s="3"/>
      <c r="DX355" s="3"/>
      <c r="DY355" s="3"/>
      <c r="DZ355" s="3"/>
      <c r="EA355" s="3"/>
      <c r="EB355" s="3"/>
      <c r="EC355" s="3"/>
      <c r="ED355" s="3"/>
      <c r="EE355" s="3"/>
      <c r="EF355" s="3"/>
      <c r="EG355" s="3"/>
      <c r="EH355" s="3"/>
      <c r="EI355" s="3"/>
      <c r="EJ355" s="3"/>
      <c r="EK355" s="3"/>
      <c r="EL355" s="3"/>
      <c r="EM355" s="3"/>
      <c r="EN355" s="3"/>
      <c r="EO355" s="3"/>
      <c r="EP355" s="3"/>
      <c r="EQ355" s="3"/>
      <c r="ER355" s="3"/>
      <c r="ES355" s="3"/>
      <c r="ET355" s="3"/>
      <c r="EU355" s="3"/>
      <c r="EV355" s="3"/>
      <c r="EW355" s="3"/>
      <c r="EX355" s="3"/>
      <c r="EY355" s="3"/>
      <c r="EZ355" s="3"/>
      <c r="FA355" s="3"/>
      <c r="FB355" s="3"/>
      <c r="FC355" s="3"/>
      <c r="FD355" s="3"/>
      <c r="FE355" s="3"/>
      <c r="FF355" s="3"/>
      <c r="FG355" s="3"/>
      <c r="FH355" s="3"/>
      <c r="FI355" s="3"/>
      <c r="FJ355" s="3"/>
      <c r="FK355" s="3"/>
      <c r="FL355" s="3"/>
      <c r="FM355" s="3"/>
      <c r="FN355" s="3"/>
      <c r="FO355" s="3"/>
      <c r="FP355" s="3"/>
      <c r="FQ355" s="3"/>
      <c r="FR355" s="3"/>
      <c r="FS355" s="3"/>
      <c r="FT355" s="3"/>
      <c r="FU355" s="3"/>
      <c r="FV355" s="3"/>
      <c r="FW355" s="3"/>
      <c r="FX355" s="3"/>
      <c r="FY355" s="3"/>
      <c r="FZ355" s="3"/>
      <c r="GA355" s="3"/>
      <c r="GB355" s="3"/>
      <c r="GC355" s="3"/>
      <c r="GD355" s="3"/>
      <c r="GE355" s="3"/>
      <c r="GF355" s="3"/>
      <c r="GG355" s="3"/>
      <c r="GH355" s="3"/>
      <c r="GI355" s="3"/>
      <c r="GJ355" s="3"/>
      <c r="GK355" s="3"/>
      <c r="GL355" s="3"/>
      <c r="GM355" s="3"/>
      <c r="GN355" s="3"/>
      <c r="GO355" s="3"/>
      <c r="GP355" s="3"/>
      <c r="GQ355" s="3"/>
      <c r="GR355" s="3"/>
      <c r="GS355" s="3"/>
      <c r="GT355" s="3"/>
      <c r="GU355" s="3"/>
      <c r="GV355" s="3"/>
      <c r="GW355" s="3"/>
      <c r="GX355" s="3"/>
      <c r="GY355" s="3"/>
      <c r="GZ355" s="3"/>
      <c r="HA355" s="3"/>
      <c r="HB355" s="3"/>
      <c r="HC355" s="3"/>
      <c r="HD355" s="3"/>
      <c r="HE355" s="3"/>
      <c r="HF355" s="3"/>
      <c r="HG355" s="3"/>
      <c r="HH355" s="3"/>
      <c r="HI355" s="3"/>
      <c r="HJ355" s="3"/>
      <c r="HK355" s="3"/>
      <c r="HL355" s="3"/>
      <c r="HM355" s="3"/>
      <c r="HN355" s="3"/>
      <c r="HO355" s="3"/>
      <c r="HP355" s="3"/>
      <c r="HQ355" s="3"/>
      <c r="HR355" s="3"/>
      <c r="HS355" s="3"/>
      <c r="HT355" s="3"/>
      <c r="HU355" s="3"/>
      <c r="HV355" s="3"/>
      <c r="HW355" s="3"/>
      <c r="HX355" s="3"/>
      <c r="HY355" s="3"/>
      <c r="HZ355" s="3"/>
      <c r="IA355" s="3"/>
      <c r="IB355" s="3"/>
      <c r="IC355" s="3"/>
      <c r="ID355" s="3"/>
      <c r="IE355" s="3"/>
      <c r="IF355" s="3"/>
      <c r="IG355" s="3"/>
      <c r="IH355" s="3"/>
      <c r="II355" s="3"/>
      <c r="IJ355" s="3"/>
      <c r="IK355" s="3"/>
      <c r="IL355" s="3"/>
      <c r="IM355" s="3"/>
      <c r="IN355" s="3"/>
      <c r="IO355" s="3"/>
      <c r="IP355" s="3"/>
      <c r="IQ355" s="3"/>
      <c r="IR355" s="3"/>
      <c r="IS355" s="3"/>
      <c r="IT355" s="3"/>
      <c r="IU355" s="3"/>
    </row>
    <row r="356" spans="1:255" ht="50.25" customHeight="1">
      <c r="A356" s="16" t="s">
        <v>531</v>
      </c>
      <c r="B356" s="7" t="s">
        <v>532</v>
      </c>
      <c r="C356" s="7"/>
      <c r="D356" s="7"/>
      <c r="E356" s="6">
        <f t="shared" si="13"/>
        <v>11</v>
      </c>
      <c r="F356" s="6">
        <f>F357</f>
        <v>11</v>
      </c>
      <c r="G356" s="6">
        <f>G357</f>
        <v>0</v>
      </c>
      <c r="H356" s="3"/>
      <c r="I356" s="3"/>
      <c r="J356" s="3"/>
      <c r="K356" s="3"/>
      <c r="L356" s="3"/>
      <c r="M356" s="3"/>
      <c r="N356" s="3"/>
      <c r="O356" s="3"/>
      <c r="P356" s="3"/>
      <c r="Q356" s="3"/>
      <c r="R356" s="3"/>
      <c r="S356" s="3"/>
      <c r="T356" s="3"/>
      <c r="U356" s="3"/>
      <c r="V356" s="3"/>
      <c r="W356" s="3"/>
      <c r="X356" s="3"/>
      <c r="Y356" s="3"/>
      <c r="Z356" s="3"/>
      <c r="AA356" s="3"/>
      <c r="AB356" s="3"/>
      <c r="AC356" s="3"/>
      <c r="AD356" s="3"/>
      <c r="AE356" s="3"/>
      <c r="AF356" s="3"/>
      <c r="AG356" s="3"/>
      <c r="AH356" s="3"/>
      <c r="AI356" s="3"/>
      <c r="AJ356" s="3"/>
      <c r="AK356" s="3"/>
      <c r="AL356" s="3"/>
      <c r="AM356" s="3"/>
      <c r="AN356" s="3"/>
      <c r="AO356" s="3"/>
      <c r="AP356" s="3"/>
      <c r="AQ356" s="3"/>
      <c r="AR356" s="3"/>
      <c r="AS356" s="3"/>
      <c r="AT356" s="3"/>
      <c r="AU356" s="3"/>
      <c r="AV356" s="3"/>
      <c r="AW356" s="3"/>
      <c r="AX356" s="3"/>
      <c r="AY356" s="3"/>
      <c r="AZ356" s="3"/>
      <c r="BA356" s="3"/>
      <c r="BB356" s="3"/>
      <c r="BC356" s="3"/>
      <c r="BD356" s="3"/>
      <c r="BE356" s="3"/>
      <c r="BF356" s="3"/>
      <c r="BG356" s="3"/>
      <c r="BH356" s="3"/>
      <c r="BI356" s="3"/>
      <c r="BJ356" s="3"/>
      <c r="BK356" s="3"/>
      <c r="BL356" s="3"/>
      <c r="BM356" s="3"/>
      <c r="BN356" s="3"/>
      <c r="BO356" s="3"/>
      <c r="BP356" s="3"/>
      <c r="BQ356" s="3"/>
      <c r="BR356" s="3"/>
      <c r="BS356" s="3"/>
      <c r="BT356" s="3"/>
      <c r="BU356" s="3"/>
      <c r="BV356" s="3"/>
      <c r="BW356" s="3"/>
      <c r="BX356" s="3"/>
      <c r="BY356" s="3"/>
      <c r="BZ356" s="3"/>
      <c r="CA356" s="3"/>
      <c r="CB356" s="3"/>
      <c r="CC356" s="3"/>
      <c r="CD356" s="3"/>
      <c r="CE356" s="3"/>
      <c r="CF356" s="3"/>
      <c r="CG356" s="3"/>
      <c r="CH356" s="3"/>
      <c r="CI356" s="3"/>
      <c r="CJ356" s="3"/>
      <c r="CK356" s="3"/>
      <c r="CL356" s="3"/>
      <c r="CM356" s="3"/>
      <c r="CN356" s="3"/>
      <c r="CO356" s="3"/>
      <c r="CP356" s="3"/>
      <c r="CQ356" s="3"/>
      <c r="CR356" s="3"/>
      <c r="CS356" s="3"/>
      <c r="CT356" s="3"/>
      <c r="CU356" s="3"/>
      <c r="CV356" s="3"/>
      <c r="CW356" s="3"/>
      <c r="CX356" s="3"/>
      <c r="CY356" s="3"/>
      <c r="CZ356" s="3"/>
      <c r="DA356" s="3"/>
      <c r="DB356" s="3"/>
      <c r="DC356" s="3"/>
      <c r="DD356" s="3"/>
      <c r="DE356" s="3"/>
      <c r="DF356" s="3"/>
      <c r="DG356" s="3"/>
      <c r="DH356" s="3"/>
      <c r="DI356" s="3"/>
      <c r="DJ356" s="3"/>
      <c r="DK356" s="3"/>
      <c r="DL356" s="3"/>
      <c r="DM356" s="3"/>
      <c r="DN356" s="3"/>
      <c r="DO356" s="3"/>
      <c r="DP356" s="3"/>
      <c r="DQ356" s="3"/>
      <c r="DR356" s="3"/>
      <c r="DS356" s="3"/>
      <c r="DT356" s="3"/>
      <c r="DU356" s="3"/>
      <c r="DV356" s="3"/>
      <c r="DW356" s="3"/>
      <c r="DX356" s="3"/>
      <c r="DY356" s="3"/>
      <c r="DZ356" s="3"/>
      <c r="EA356" s="3"/>
      <c r="EB356" s="3"/>
      <c r="EC356" s="3"/>
      <c r="ED356" s="3"/>
      <c r="EE356" s="3"/>
      <c r="EF356" s="3"/>
      <c r="EG356" s="3"/>
      <c r="EH356" s="3"/>
      <c r="EI356" s="3"/>
      <c r="EJ356" s="3"/>
      <c r="EK356" s="3"/>
      <c r="EL356" s="3"/>
      <c r="EM356" s="3"/>
      <c r="EN356" s="3"/>
      <c r="EO356" s="3"/>
      <c r="EP356" s="3"/>
      <c r="EQ356" s="3"/>
      <c r="ER356" s="3"/>
      <c r="ES356" s="3"/>
      <c r="ET356" s="3"/>
      <c r="EU356" s="3"/>
      <c r="EV356" s="3"/>
      <c r="EW356" s="3"/>
      <c r="EX356" s="3"/>
      <c r="EY356" s="3"/>
      <c r="EZ356" s="3"/>
      <c r="FA356" s="3"/>
      <c r="FB356" s="3"/>
      <c r="FC356" s="3"/>
      <c r="FD356" s="3"/>
      <c r="FE356" s="3"/>
      <c r="FF356" s="3"/>
      <c r="FG356" s="3"/>
      <c r="FH356" s="3"/>
      <c r="FI356" s="3"/>
      <c r="FJ356" s="3"/>
      <c r="FK356" s="3"/>
      <c r="FL356" s="3"/>
      <c r="FM356" s="3"/>
      <c r="FN356" s="3"/>
      <c r="FO356" s="3"/>
      <c r="FP356" s="3"/>
      <c r="FQ356" s="3"/>
      <c r="FR356" s="3"/>
      <c r="FS356" s="3"/>
      <c r="FT356" s="3"/>
      <c r="FU356" s="3"/>
      <c r="FV356" s="3"/>
      <c r="FW356" s="3"/>
      <c r="FX356" s="3"/>
      <c r="FY356" s="3"/>
      <c r="FZ356" s="3"/>
      <c r="GA356" s="3"/>
      <c r="GB356" s="3"/>
      <c r="GC356" s="3"/>
      <c r="GD356" s="3"/>
      <c r="GE356" s="3"/>
      <c r="GF356" s="3"/>
      <c r="GG356" s="3"/>
      <c r="GH356" s="3"/>
      <c r="GI356" s="3"/>
      <c r="GJ356" s="3"/>
      <c r="GK356" s="3"/>
      <c r="GL356" s="3"/>
      <c r="GM356" s="3"/>
      <c r="GN356" s="3"/>
      <c r="GO356" s="3"/>
      <c r="GP356" s="3"/>
      <c r="GQ356" s="3"/>
      <c r="GR356" s="3"/>
      <c r="GS356" s="3"/>
      <c r="GT356" s="3"/>
      <c r="GU356" s="3"/>
      <c r="GV356" s="3"/>
      <c r="GW356" s="3"/>
      <c r="GX356" s="3"/>
      <c r="GY356" s="3"/>
      <c r="GZ356" s="3"/>
      <c r="HA356" s="3"/>
      <c r="HB356" s="3"/>
      <c r="HC356" s="3"/>
      <c r="HD356" s="3"/>
      <c r="HE356" s="3"/>
      <c r="HF356" s="3"/>
      <c r="HG356" s="3"/>
      <c r="HH356" s="3"/>
      <c r="HI356" s="3"/>
      <c r="HJ356" s="3"/>
      <c r="HK356" s="3"/>
      <c r="HL356" s="3"/>
      <c r="HM356" s="3"/>
      <c r="HN356" s="3"/>
      <c r="HO356" s="3"/>
      <c r="HP356" s="3"/>
      <c r="HQ356" s="3"/>
      <c r="HR356" s="3"/>
      <c r="HS356" s="3"/>
      <c r="HT356" s="3"/>
      <c r="HU356" s="3"/>
      <c r="HV356" s="3"/>
      <c r="HW356" s="3"/>
      <c r="HX356" s="3"/>
      <c r="HY356" s="3"/>
      <c r="HZ356" s="3"/>
      <c r="IA356" s="3"/>
      <c r="IB356" s="3"/>
      <c r="IC356" s="3"/>
      <c r="ID356" s="3"/>
      <c r="IE356" s="3"/>
      <c r="IF356" s="3"/>
      <c r="IG356" s="3"/>
      <c r="IH356" s="3"/>
      <c r="II356" s="3"/>
      <c r="IJ356" s="3"/>
      <c r="IK356" s="3"/>
      <c r="IL356" s="3"/>
      <c r="IM356" s="3"/>
      <c r="IN356" s="3"/>
      <c r="IO356" s="3"/>
      <c r="IP356" s="3"/>
      <c r="IQ356" s="3"/>
      <c r="IR356" s="3"/>
      <c r="IS356" s="3"/>
      <c r="IT356" s="3"/>
      <c r="IU356" s="3"/>
    </row>
    <row r="357" spans="1:7" ht="60.75" customHeight="1">
      <c r="A357" s="7" t="s">
        <v>24</v>
      </c>
      <c r="B357" s="7" t="s">
        <v>532</v>
      </c>
      <c r="C357" s="7" t="s">
        <v>16</v>
      </c>
      <c r="D357" s="7" t="s">
        <v>11</v>
      </c>
      <c r="E357" s="6">
        <f t="shared" si="13"/>
        <v>11</v>
      </c>
      <c r="F357" s="6">
        <v>11</v>
      </c>
      <c r="G357" s="6"/>
    </row>
    <row r="358" spans="1:7" ht="156.75" customHeight="1">
      <c r="A358" s="13" t="s">
        <v>533</v>
      </c>
      <c r="B358" s="14" t="s">
        <v>534</v>
      </c>
      <c r="C358" s="7"/>
      <c r="D358" s="7"/>
      <c r="E358" s="15">
        <f t="shared" si="13"/>
        <v>13427</v>
      </c>
      <c r="F358" s="15">
        <f>F359+F361</f>
        <v>13427</v>
      </c>
      <c r="G358" s="15">
        <f>G359+G361</f>
        <v>0</v>
      </c>
    </row>
    <row r="359" spans="1:7" ht="112.5" customHeight="1">
      <c r="A359" s="16" t="s">
        <v>535</v>
      </c>
      <c r="B359" s="7" t="s">
        <v>536</v>
      </c>
      <c r="C359" s="7"/>
      <c r="D359" s="7"/>
      <c r="E359" s="6">
        <f t="shared" si="13"/>
        <v>13320</v>
      </c>
      <c r="F359" s="6">
        <f>F360</f>
        <v>13320</v>
      </c>
      <c r="G359" s="6">
        <f>G360</f>
        <v>0</v>
      </c>
    </row>
    <row r="360" spans="1:7" ht="40.5" customHeight="1">
      <c r="A360" s="16" t="s">
        <v>36</v>
      </c>
      <c r="B360" s="7" t="s">
        <v>536</v>
      </c>
      <c r="C360" s="7" t="s">
        <v>19</v>
      </c>
      <c r="D360" s="7" t="s">
        <v>537</v>
      </c>
      <c r="E360" s="6">
        <f t="shared" si="13"/>
        <v>13320</v>
      </c>
      <c r="F360" s="6">
        <v>13320</v>
      </c>
      <c r="G360" s="6"/>
    </row>
    <row r="361" spans="1:255" ht="45.75" customHeight="1">
      <c r="A361" s="16" t="s">
        <v>531</v>
      </c>
      <c r="B361" s="7" t="s">
        <v>538</v>
      </c>
      <c r="C361" s="7"/>
      <c r="D361" s="7"/>
      <c r="E361" s="6">
        <f t="shared" si="13"/>
        <v>107</v>
      </c>
      <c r="F361" s="6">
        <f>F362</f>
        <v>107</v>
      </c>
      <c r="G361" s="6">
        <f>G362</f>
        <v>0</v>
      </c>
      <c r="H361" s="3"/>
      <c r="I361" s="3"/>
      <c r="J361" s="3"/>
      <c r="K361" s="3"/>
      <c r="L361" s="3"/>
      <c r="M361" s="3"/>
      <c r="N361" s="3"/>
      <c r="O361" s="3"/>
      <c r="P361" s="3"/>
      <c r="Q361" s="3"/>
      <c r="R361" s="3"/>
      <c r="S361" s="3"/>
      <c r="T361" s="3"/>
      <c r="U361" s="3"/>
      <c r="V361" s="3"/>
      <c r="W361" s="3"/>
      <c r="X361" s="3"/>
      <c r="Y361" s="3"/>
      <c r="Z361" s="3"/>
      <c r="AA361" s="3"/>
      <c r="AB361" s="3"/>
      <c r="AC361" s="3"/>
      <c r="AD361" s="3"/>
      <c r="AE361" s="3"/>
      <c r="AF361" s="3"/>
      <c r="AG361" s="3"/>
      <c r="AH361" s="3"/>
      <c r="AI361" s="3"/>
      <c r="AJ361" s="3"/>
      <c r="AK361" s="3"/>
      <c r="AL361" s="3"/>
      <c r="AM361" s="3"/>
      <c r="AN361" s="3"/>
      <c r="AO361" s="3"/>
      <c r="AP361" s="3"/>
      <c r="AQ361" s="3"/>
      <c r="AR361" s="3"/>
      <c r="AS361" s="3"/>
      <c r="AT361" s="3"/>
      <c r="AU361" s="3"/>
      <c r="AV361" s="3"/>
      <c r="AW361" s="3"/>
      <c r="AX361" s="3"/>
      <c r="AY361" s="3"/>
      <c r="AZ361" s="3"/>
      <c r="BA361" s="3"/>
      <c r="BB361" s="3"/>
      <c r="BC361" s="3"/>
      <c r="BD361" s="3"/>
      <c r="BE361" s="3"/>
      <c r="BF361" s="3"/>
      <c r="BG361" s="3"/>
      <c r="BH361" s="3"/>
      <c r="BI361" s="3"/>
      <c r="BJ361" s="3"/>
      <c r="BK361" s="3"/>
      <c r="BL361" s="3"/>
      <c r="BM361" s="3"/>
      <c r="BN361" s="3"/>
      <c r="BO361" s="3"/>
      <c r="BP361" s="3"/>
      <c r="BQ361" s="3"/>
      <c r="BR361" s="3"/>
      <c r="BS361" s="3"/>
      <c r="BT361" s="3"/>
      <c r="BU361" s="3"/>
      <c r="BV361" s="3"/>
      <c r="BW361" s="3"/>
      <c r="BX361" s="3"/>
      <c r="BY361" s="3"/>
      <c r="BZ361" s="3"/>
      <c r="CA361" s="3"/>
      <c r="CB361" s="3"/>
      <c r="CC361" s="3"/>
      <c r="CD361" s="3"/>
      <c r="CE361" s="3"/>
      <c r="CF361" s="3"/>
      <c r="CG361" s="3"/>
      <c r="CH361" s="3"/>
      <c r="CI361" s="3"/>
      <c r="CJ361" s="3"/>
      <c r="CK361" s="3"/>
      <c r="CL361" s="3"/>
      <c r="CM361" s="3"/>
      <c r="CN361" s="3"/>
      <c r="CO361" s="3"/>
      <c r="CP361" s="3"/>
      <c r="CQ361" s="3"/>
      <c r="CR361" s="3"/>
      <c r="CS361" s="3"/>
      <c r="CT361" s="3"/>
      <c r="CU361" s="3"/>
      <c r="CV361" s="3"/>
      <c r="CW361" s="3"/>
      <c r="CX361" s="3"/>
      <c r="CY361" s="3"/>
      <c r="CZ361" s="3"/>
      <c r="DA361" s="3"/>
      <c r="DB361" s="3"/>
      <c r="DC361" s="3"/>
      <c r="DD361" s="3"/>
      <c r="DE361" s="3"/>
      <c r="DF361" s="3"/>
      <c r="DG361" s="3"/>
      <c r="DH361" s="3"/>
      <c r="DI361" s="3"/>
      <c r="DJ361" s="3"/>
      <c r="DK361" s="3"/>
      <c r="DL361" s="3"/>
      <c r="DM361" s="3"/>
      <c r="DN361" s="3"/>
      <c r="DO361" s="3"/>
      <c r="DP361" s="3"/>
      <c r="DQ361" s="3"/>
      <c r="DR361" s="3"/>
      <c r="DS361" s="3"/>
      <c r="DT361" s="3"/>
      <c r="DU361" s="3"/>
      <c r="DV361" s="3"/>
      <c r="DW361" s="3"/>
      <c r="DX361" s="3"/>
      <c r="DY361" s="3"/>
      <c r="DZ361" s="3"/>
      <c r="EA361" s="3"/>
      <c r="EB361" s="3"/>
      <c r="EC361" s="3"/>
      <c r="ED361" s="3"/>
      <c r="EE361" s="3"/>
      <c r="EF361" s="3"/>
      <c r="EG361" s="3"/>
      <c r="EH361" s="3"/>
      <c r="EI361" s="3"/>
      <c r="EJ361" s="3"/>
      <c r="EK361" s="3"/>
      <c r="EL361" s="3"/>
      <c r="EM361" s="3"/>
      <c r="EN361" s="3"/>
      <c r="EO361" s="3"/>
      <c r="EP361" s="3"/>
      <c r="EQ361" s="3"/>
      <c r="ER361" s="3"/>
      <c r="ES361" s="3"/>
      <c r="ET361" s="3"/>
      <c r="EU361" s="3"/>
      <c r="EV361" s="3"/>
      <c r="EW361" s="3"/>
      <c r="EX361" s="3"/>
      <c r="EY361" s="3"/>
      <c r="EZ361" s="3"/>
      <c r="FA361" s="3"/>
      <c r="FB361" s="3"/>
      <c r="FC361" s="3"/>
      <c r="FD361" s="3"/>
      <c r="FE361" s="3"/>
      <c r="FF361" s="3"/>
      <c r="FG361" s="3"/>
      <c r="FH361" s="3"/>
      <c r="FI361" s="3"/>
      <c r="FJ361" s="3"/>
      <c r="FK361" s="3"/>
      <c r="FL361" s="3"/>
      <c r="FM361" s="3"/>
      <c r="FN361" s="3"/>
      <c r="FO361" s="3"/>
      <c r="FP361" s="3"/>
      <c r="FQ361" s="3"/>
      <c r="FR361" s="3"/>
      <c r="FS361" s="3"/>
      <c r="FT361" s="3"/>
      <c r="FU361" s="3"/>
      <c r="FV361" s="3"/>
      <c r="FW361" s="3"/>
      <c r="FX361" s="3"/>
      <c r="FY361" s="3"/>
      <c r="FZ361" s="3"/>
      <c r="GA361" s="3"/>
      <c r="GB361" s="3"/>
      <c r="GC361" s="3"/>
      <c r="GD361" s="3"/>
      <c r="GE361" s="3"/>
      <c r="GF361" s="3"/>
      <c r="GG361" s="3"/>
      <c r="GH361" s="3"/>
      <c r="GI361" s="3"/>
      <c r="GJ361" s="3"/>
      <c r="GK361" s="3"/>
      <c r="GL361" s="3"/>
      <c r="GM361" s="3"/>
      <c r="GN361" s="3"/>
      <c r="GO361" s="3"/>
      <c r="GP361" s="3"/>
      <c r="GQ361" s="3"/>
      <c r="GR361" s="3"/>
      <c r="GS361" s="3"/>
      <c r="GT361" s="3"/>
      <c r="GU361" s="3"/>
      <c r="GV361" s="3"/>
      <c r="GW361" s="3"/>
      <c r="GX361" s="3"/>
      <c r="GY361" s="3"/>
      <c r="GZ361" s="3"/>
      <c r="HA361" s="3"/>
      <c r="HB361" s="3"/>
      <c r="HC361" s="3"/>
      <c r="HD361" s="3"/>
      <c r="HE361" s="3"/>
      <c r="HF361" s="3"/>
      <c r="HG361" s="3"/>
      <c r="HH361" s="3"/>
      <c r="HI361" s="3"/>
      <c r="HJ361" s="3"/>
      <c r="HK361" s="3"/>
      <c r="HL361" s="3"/>
      <c r="HM361" s="3"/>
      <c r="HN361" s="3"/>
      <c r="HO361" s="3"/>
      <c r="HP361" s="3"/>
      <c r="HQ361" s="3"/>
      <c r="HR361" s="3"/>
      <c r="HS361" s="3"/>
      <c r="HT361" s="3"/>
      <c r="HU361" s="3"/>
      <c r="HV361" s="3"/>
      <c r="HW361" s="3"/>
      <c r="HX361" s="3"/>
      <c r="HY361" s="3"/>
      <c r="HZ361" s="3"/>
      <c r="IA361" s="3"/>
      <c r="IB361" s="3"/>
      <c r="IC361" s="3"/>
      <c r="ID361" s="3"/>
      <c r="IE361" s="3"/>
      <c r="IF361" s="3"/>
      <c r="IG361" s="3"/>
      <c r="IH361" s="3"/>
      <c r="II361" s="3"/>
      <c r="IJ361" s="3"/>
      <c r="IK361" s="3"/>
      <c r="IL361" s="3"/>
      <c r="IM361" s="3"/>
      <c r="IN361" s="3"/>
      <c r="IO361" s="3"/>
      <c r="IP361" s="3"/>
      <c r="IQ361" s="3"/>
      <c r="IR361" s="3"/>
      <c r="IS361" s="3"/>
      <c r="IT361" s="3"/>
      <c r="IU361" s="3"/>
    </row>
    <row r="362" spans="1:7" ht="50.25" customHeight="1">
      <c r="A362" s="7" t="s">
        <v>24</v>
      </c>
      <c r="B362" s="7" t="s">
        <v>538</v>
      </c>
      <c r="C362" s="7" t="s">
        <v>16</v>
      </c>
      <c r="D362" s="7" t="s">
        <v>537</v>
      </c>
      <c r="E362" s="6">
        <f t="shared" si="13"/>
        <v>107</v>
      </c>
      <c r="F362" s="6">
        <v>107</v>
      </c>
      <c r="G362" s="6"/>
    </row>
    <row r="363" spans="1:7" ht="345" customHeight="1">
      <c r="A363" s="29" t="s">
        <v>539</v>
      </c>
      <c r="B363" s="14" t="s">
        <v>540</v>
      </c>
      <c r="C363" s="7"/>
      <c r="D363" s="7"/>
      <c r="E363" s="15">
        <f t="shared" si="13"/>
        <v>409</v>
      </c>
      <c r="F363" s="15">
        <f>F364+F366</f>
        <v>409</v>
      </c>
      <c r="G363" s="15">
        <f>G364+G366</f>
        <v>0</v>
      </c>
    </row>
    <row r="364" spans="1:7" ht="53.25" customHeight="1">
      <c r="A364" s="16" t="s">
        <v>541</v>
      </c>
      <c r="B364" s="7" t="s">
        <v>542</v>
      </c>
      <c r="C364" s="7"/>
      <c r="D364" s="7"/>
      <c r="E364" s="6">
        <f t="shared" si="13"/>
        <v>405</v>
      </c>
      <c r="F364" s="6">
        <f>F365</f>
        <v>405</v>
      </c>
      <c r="G364" s="6">
        <f>G365</f>
        <v>0</v>
      </c>
    </row>
    <row r="365" spans="1:7" ht="44.25" customHeight="1">
      <c r="A365" s="16" t="s">
        <v>36</v>
      </c>
      <c r="B365" s="7" t="s">
        <v>542</v>
      </c>
      <c r="C365" s="7" t="s">
        <v>19</v>
      </c>
      <c r="D365" s="7" t="s">
        <v>11</v>
      </c>
      <c r="E365" s="6">
        <f t="shared" si="13"/>
        <v>405</v>
      </c>
      <c r="F365" s="6">
        <v>405</v>
      </c>
      <c r="G365" s="6"/>
    </row>
    <row r="366" spans="1:7" ht="41.25" customHeight="1">
      <c r="A366" s="16" t="s">
        <v>531</v>
      </c>
      <c r="B366" s="7" t="s">
        <v>853</v>
      </c>
      <c r="C366" s="7"/>
      <c r="D366" s="7"/>
      <c r="E366" s="6">
        <f t="shared" si="13"/>
        <v>4</v>
      </c>
      <c r="F366" s="6">
        <f>F367</f>
        <v>4</v>
      </c>
      <c r="G366" s="6">
        <f>G367</f>
        <v>0</v>
      </c>
    </row>
    <row r="367" spans="1:7" ht="59.25" customHeight="1">
      <c r="A367" s="7" t="s">
        <v>24</v>
      </c>
      <c r="B367" s="7" t="s">
        <v>853</v>
      </c>
      <c r="C367" s="7" t="s">
        <v>16</v>
      </c>
      <c r="D367" s="7" t="s">
        <v>11</v>
      </c>
      <c r="E367" s="6">
        <f t="shared" si="13"/>
        <v>4</v>
      </c>
      <c r="F367" s="6">
        <v>4</v>
      </c>
      <c r="G367" s="6"/>
    </row>
    <row r="368" spans="1:7" ht="56.25" customHeight="1">
      <c r="A368" s="18" t="s">
        <v>543</v>
      </c>
      <c r="B368" s="14" t="s">
        <v>544</v>
      </c>
      <c r="C368" s="7"/>
      <c r="D368" s="7"/>
      <c r="E368" s="15">
        <f t="shared" si="13"/>
        <v>62572</v>
      </c>
      <c r="F368" s="15">
        <f>F369</f>
        <v>62572</v>
      </c>
      <c r="G368" s="15">
        <f>G369</f>
        <v>0</v>
      </c>
    </row>
    <row r="369" spans="1:7" ht="89.25" customHeight="1">
      <c r="A369" s="16" t="s">
        <v>545</v>
      </c>
      <c r="B369" s="7" t="s">
        <v>546</v>
      </c>
      <c r="C369" s="7"/>
      <c r="D369" s="7"/>
      <c r="E369" s="6">
        <f t="shared" si="13"/>
        <v>62572</v>
      </c>
      <c r="F369" s="6">
        <f>F370+F371</f>
        <v>62572</v>
      </c>
      <c r="G369" s="6">
        <f>G370+G371</f>
        <v>0</v>
      </c>
    </row>
    <row r="370" spans="1:255" ht="54" customHeight="1">
      <c r="A370" s="7" t="s">
        <v>24</v>
      </c>
      <c r="B370" s="7" t="s">
        <v>546</v>
      </c>
      <c r="C370" s="7" t="s">
        <v>16</v>
      </c>
      <c r="D370" s="7" t="s">
        <v>11</v>
      </c>
      <c r="E370" s="6">
        <f>F370+G370</f>
        <v>2357</v>
      </c>
      <c r="F370" s="6">
        <v>2357</v>
      </c>
      <c r="G370" s="6"/>
      <c r="H370" s="1"/>
      <c r="I370" s="1"/>
      <c r="J370" s="1"/>
      <c r="K370" s="1"/>
      <c r="L370" s="1"/>
      <c r="M370" s="1"/>
      <c r="N370" s="1"/>
      <c r="O370" s="1"/>
      <c r="P370" s="1"/>
      <c r="Q370" s="1"/>
      <c r="R370" s="1"/>
      <c r="S370" s="1"/>
      <c r="T370" s="1"/>
      <c r="U370" s="1"/>
      <c r="V370" s="1"/>
      <c r="W370" s="1"/>
      <c r="X370" s="1"/>
      <c r="Y370" s="1"/>
      <c r="Z370" s="1"/>
      <c r="AA370" s="1"/>
      <c r="AB370" s="1"/>
      <c r="AC370" s="1"/>
      <c r="AD370" s="1"/>
      <c r="AE370" s="1"/>
      <c r="AF370" s="1"/>
      <c r="AG370" s="1"/>
      <c r="AH370" s="1"/>
      <c r="AI370" s="1"/>
      <c r="AJ370" s="1"/>
      <c r="AK370" s="1"/>
      <c r="AL370" s="1"/>
      <c r="AM370" s="1"/>
      <c r="AN370" s="1"/>
      <c r="AO370" s="1"/>
      <c r="AP370" s="1"/>
      <c r="AQ370" s="1"/>
      <c r="AR370" s="1"/>
      <c r="AS370" s="1"/>
      <c r="AT370" s="1"/>
      <c r="AU370" s="1"/>
      <c r="AV370" s="1"/>
      <c r="AW370" s="1"/>
      <c r="AX370" s="1"/>
      <c r="AY370" s="1"/>
      <c r="AZ370" s="1"/>
      <c r="BA370" s="1"/>
      <c r="BB370" s="1"/>
      <c r="BC370" s="1"/>
      <c r="BD370" s="1"/>
      <c r="BE370" s="1"/>
      <c r="BF370" s="1"/>
      <c r="BG370" s="1"/>
      <c r="BH370" s="1"/>
      <c r="BI370" s="1"/>
      <c r="BJ370" s="1"/>
      <c r="BK370" s="1"/>
      <c r="BL370" s="1"/>
      <c r="BM370" s="1"/>
      <c r="BN370" s="1"/>
      <c r="BO370" s="1"/>
      <c r="BP370" s="1"/>
      <c r="BQ370" s="1"/>
      <c r="BR370" s="1"/>
      <c r="BS370" s="1"/>
      <c r="BT370" s="1"/>
      <c r="BU370" s="1"/>
      <c r="BV370" s="1"/>
      <c r="BW370" s="1"/>
      <c r="BX370" s="1"/>
      <c r="BY370" s="1"/>
      <c r="BZ370" s="1"/>
      <c r="CA370" s="1"/>
      <c r="CB370" s="1"/>
      <c r="CC370" s="1"/>
      <c r="CD370" s="1"/>
      <c r="CE370" s="1"/>
      <c r="CF370" s="1"/>
      <c r="CG370" s="1"/>
      <c r="CH370" s="1"/>
      <c r="CI370" s="1"/>
      <c r="CJ370" s="1"/>
      <c r="CK370" s="1"/>
      <c r="CL370" s="1"/>
      <c r="CM370" s="1"/>
      <c r="CN370" s="1"/>
      <c r="CO370" s="1"/>
      <c r="CP370" s="1"/>
      <c r="CQ370" s="1"/>
      <c r="CR370" s="1"/>
      <c r="CS370" s="1"/>
      <c r="CT370" s="1"/>
      <c r="CU370" s="1"/>
      <c r="CV370" s="1"/>
      <c r="CW370" s="1"/>
      <c r="CX370" s="1"/>
      <c r="CY370" s="1"/>
      <c r="CZ370" s="1"/>
      <c r="DA370" s="1"/>
      <c r="DB370" s="1"/>
      <c r="DC370" s="1"/>
      <c r="DD370" s="1"/>
      <c r="DE370" s="1"/>
      <c r="DF370" s="1"/>
      <c r="DG370" s="1"/>
      <c r="DH370" s="1"/>
      <c r="DI370" s="1"/>
      <c r="DJ370" s="1"/>
      <c r="DK370" s="1"/>
      <c r="DL370" s="1"/>
      <c r="DM370" s="1"/>
      <c r="DN370" s="1"/>
      <c r="DO370" s="1"/>
      <c r="DP370" s="1"/>
      <c r="DQ370" s="1"/>
      <c r="DR370" s="1"/>
      <c r="DS370" s="1"/>
      <c r="DT370" s="1"/>
      <c r="DU370" s="1"/>
      <c r="DV370" s="1"/>
      <c r="DW370" s="1"/>
      <c r="DX370" s="1"/>
      <c r="DY370" s="1"/>
      <c r="DZ370" s="1"/>
      <c r="EA370" s="1"/>
      <c r="EB370" s="1"/>
      <c r="EC370" s="1"/>
      <c r="ED370" s="1"/>
      <c r="EE370" s="1"/>
      <c r="EF370" s="1"/>
      <c r="EG370" s="1"/>
      <c r="EH370" s="1"/>
      <c r="EI370" s="1"/>
      <c r="EJ370" s="1"/>
      <c r="EK370" s="1"/>
      <c r="EL370" s="1"/>
      <c r="EM370" s="1"/>
      <c r="EN370" s="1"/>
      <c r="EO370" s="1"/>
      <c r="EP370" s="1"/>
      <c r="EQ370" s="1"/>
      <c r="ER370" s="1"/>
      <c r="ES370" s="1"/>
      <c r="ET370" s="1"/>
      <c r="EU370" s="1"/>
      <c r="EV370" s="1"/>
      <c r="EW370" s="1"/>
      <c r="EX370" s="1"/>
      <c r="EY370" s="1"/>
      <c r="EZ370" s="1"/>
      <c r="FA370" s="1"/>
      <c r="FB370" s="1"/>
      <c r="FC370" s="1"/>
      <c r="FD370" s="1"/>
      <c r="FE370" s="1"/>
      <c r="FF370" s="1"/>
      <c r="FG370" s="1"/>
      <c r="FH370" s="1"/>
      <c r="FI370" s="1"/>
      <c r="FJ370" s="1"/>
      <c r="FK370" s="1"/>
      <c r="FL370" s="1"/>
      <c r="FM370" s="1"/>
      <c r="FN370" s="1"/>
      <c r="FO370" s="1"/>
      <c r="FP370" s="1"/>
      <c r="FQ370" s="1"/>
      <c r="FR370" s="1"/>
      <c r="FS370" s="1"/>
      <c r="FT370" s="1"/>
      <c r="FU370" s="1"/>
      <c r="FV370" s="1"/>
      <c r="FW370" s="1"/>
      <c r="FX370" s="1"/>
      <c r="FY370" s="1"/>
      <c r="FZ370" s="1"/>
      <c r="GA370" s="1"/>
      <c r="GB370" s="1"/>
      <c r="GC370" s="1"/>
      <c r="GD370" s="1"/>
      <c r="GE370" s="1"/>
      <c r="GF370" s="1"/>
      <c r="GG370" s="1"/>
      <c r="GH370" s="1"/>
      <c r="GI370" s="1"/>
      <c r="GJ370" s="1"/>
      <c r="GK370" s="1"/>
      <c r="GL370" s="1"/>
      <c r="GM370" s="1"/>
      <c r="GN370" s="1"/>
      <c r="GO370" s="1"/>
      <c r="GP370" s="1"/>
      <c r="GQ370" s="1"/>
      <c r="GR370" s="1"/>
      <c r="GS370" s="1"/>
      <c r="GT370" s="1"/>
      <c r="GU370" s="1"/>
      <c r="GV370" s="1"/>
      <c r="GW370" s="1"/>
      <c r="GX370" s="1"/>
      <c r="GY370" s="1"/>
      <c r="GZ370" s="1"/>
      <c r="HA370" s="1"/>
      <c r="HB370" s="1"/>
      <c r="HC370" s="1"/>
      <c r="HD370" s="1"/>
      <c r="HE370" s="1"/>
      <c r="HF370" s="1"/>
      <c r="HG370" s="1"/>
      <c r="HH370" s="1"/>
      <c r="HI370" s="1"/>
      <c r="HJ370" s="1"/>
      <c r="HK370" s="1"/>
      <c r="HL370" s="1"/>
      <c r="HM370" s="1"/>
      <c r="HN370" s="1"/>
      <c r="HO370" s="1"/>
      <c r="HP370" s="1"/>
      <c r="HQ370" s="1"/>
      <c r="HR370" s="1"/>
      <c r="HS370" s="1"/>
      <c r="HT370" s="1"/>
      <c r="HU370" s="1"/>
      <c r="HV370" s="1"/>
      <c r="HW370" s="1"/>
      <c r="HX370" s="1"/>
      <c r="HY370" s="1"/>
      <c r="HZ370" s="1"/>
      <c r="IA370" s="1"/>
      <c r="IB370" s="1"/>
      <c r="IC370" s="1"/>
      <c r="ID370" s="1"/>
      <c r="IE370" s="1"/>
      <c r="IF370" s="1"/>
      <c r="IG370" s="1"/>
      <c r="IH370" s="1"/>
      <c r="II370" s="1"/>
      <c r="IJ370" s="1"/>
      <c r="IK370" s="1"/>
      <c r="IL370" s="1"/>
      <c r="IM370" s="1"/>
      <c r="IN370" s="1"/>
      <c r="IO370" s="1"/>
      <c r="IP370" s="1"/>
      <c r="IQ370" s="1"/>
      <c r="IR370" s="1"/>
      <c r="IS370" s="1"/>
      <c r="IT370" s="1"/>
      <c r="IU370" s="1"/>
    </row>
    <row r="371" spans="1:255" ht="44.25" customHeight="1">
      <c r="A371" s="16" t="s">
        <v>36</v>
      </c>
      <c r="B371" s="7" t="s">
        <v>546</v>
      </c>
      <c r="C371" s="7" t="s">
        <v>19</v>
      </c>
      <c r="D371" s="7" t="s">
        <v>11</v>
      </c>
      <c r="E371" s="6">
        <f>F371+G371</f>
        <v>60215</v>
      </c>
      <c r="F371" s="6">
        <v>60215</v>
      </c>
      <c r="G371" s="6"/>
      <c r="H371" s="3"/>
      <c r="I371" s="3"/>
      <c r="J371" s="3"/>
      <c r="K371" s="3"/>
      <c r="L371" s="3"/>
      <c r="M371" s="3"/>
      <c r="N371" s="3"/>
      <c r="O371" s="3"/>
      <c r="P371" s="3"/>
      <c r="Q371" s="3"/>
      <c r="R371" s="3"/>
      <c r="S371" s="3"/>
      <c r="T371" s="3"/>
      <c r="U371" s="3"/>
      <c r="V371" s="3"/>
      <c r="W371" s="3"/>
      <c r="X371" s="3"/>
      <c r="Y371" s="3"/>
      <c r="Z371" s="3"/>
      <c r="AA371" s="3"/>
      <c r="AB371" s="3"/>
      <c r="AC371" s="3"/>
      <c r="AD371" s="3"/>
      <c r="AE371" s="3"/>
      <c r="AF371" s="3"/>
      <c r="AG371" s="3"/>
      <c r="AH371" s="3"/>
      <c r="AI371" s="3"/>
      <c r="AJ371" s="3"/>
      <c r="AK371" s="3"/>
      <c r="AL371" s="3"/>
      <c r="AM371" s="3"/>
      <c r="AN371" s="3"/>
      <c r="AO371" s="3"/>
      <c r="AP371" s="3"/>
      <c r="AQ371" s="3"/>
      <c r="AR371" s="3"/>
      <c r="AS371" s="3"/>
      <c r="AT371" s="3"/>
      <c r="AU371" s="3"/>
      <c r="AV371" s="3"/>
      <c r="AW371" s="3"/>
      <c r="AX371" s="3"/>
      <c r="AY371" s="3"/>
      <c r="AZ371" s="3"/>
      <c r="BA371" s="3"/>
      <c r="BB371" s="3"/>
      <c r="BC371" s="3"/>
      <c r="BD371" s="3"/>
      <c r="BE371" s="3"/>
      <c r="BF371" s="3"/>
      <c r="BG371" s="3"/>
      <c r="BH371" s="3"/>
      <c r="BI371" s="3"/>
      <c r="BJ371" s="3"/>
      <c r="BK371" s="3"/>
      <c r="BL371" s="3"/>
      <c r="BM371" s="3"/>
      <c r="BN371" s="3"/>
      <c r="BO371" s="3"/>
      <c r="BP371" s="3"/>
      <c r="BQ371" s="3"/>
      <c r="BR371" s="3"/>
      <c r="BS371" s="3"/>
      <c r="BT371" s="3"/>
      <c r="BU371" s="3"/>
      <c r="BV371" s="3"/>
      <c r="BW371" s="3"/>
      <c r="BX371" s="3"/>
      <c r="BY371" s="3"/>
      <c r="BZ371" s="3"/>
      <c r="CA371" s="3"/>
      <c r="CB371" s="3"/>
      <c r="CC371" s="3"/>
      <c r="CD371" s="3"/>
      <c r="CE371" s="3"/>
      <c r="CF371" s="3"/>
      <c r="CG371" s="3"/>
      <c r="CH371" s="3"/>
      <c r="CI371" s="3"/>
      <c r="CJ371" s="3"/>
      <c r="CK371" s="3"/>
      <c r="CL371" s="3"/>
      <c r="CM371" s="3"/>
      <c r="CN371" s="3"/>
      <c r="CO371" s="3"/>
      <c r="CP371" s="3"/>
      <c r="CQ371" s="3"/>
      <c r="CR371" s="3"/>
      <c r="CS371" s="3"/>
      <c r="CT371" s="3"/>
      <c r="CU371" s="3"/>
      <c r="CV371" s="3"/>
      <c r="CW371" s="3"/>
      <c r="CX371" s="3"/>
      <c r="CY371" s="3"/>
      <c r="CZ371" s="3"/>
      <c r="DA371" s="3"/>
      <c r="DB371" s="3"/>
      <c r="DC371" s="3"/>
      <c r="DD371" s="3"/>
      <c r="DE371" s="3"/>
      <c r="DF371" s="3"/>
      <c r="DG371" s="3"/>
      <c r="DH371" s="3"/>
      <c r="DI371" s="3"/>
      <c r="DJ371" s="3"/>
      <c r="DK371" s="3"/>
      <c r="DL371" s="3"/>
      <c r="DM371" s="3"/>
      <c r="DN371" s="3"/>
      <c r="DO371" s="3"/>
      <c r="DP371" s="3"/>
      <c r="DQ371" s="3"/>
      <c r="DR371" s="3"/>
      <c r="DS371" s="3"/>
      <c r="DT371" s="3"/>
      <c r="DU371" s="3"/>
      <c r="DV371" s="3"/>
      <c r="DW371" s="3"/>
      <c r="DX371" s="3"/>
      <c r="DY371" s="3"/>
      <c r="DZ371" s="3"/>
      <c r="EA371" s="3"/>
      <c r="EB371" s="3"/>
      <c r="EC371" s="3"/>
      <c r="ED371" s="3"/>
      <c r="EE371" s="3"/>
      <c r="EF371" s="3"/>
      <c r="EG371" s="3"/>
      <c r="EH371" s="3"/>
      <c r="EI371" s="3"/>
      <c r="EJ371" s="3"/>
      <c r="EK371" s="3"/>
      <c r="EL371" s="3"/>
      <c r="EM371" s="3"/>
      <c r="EN371" s="3"/>
      <c r="EO371" s="3"/>
      <c r="EP371" s="3"/>
      <c r="EQ371" s="3"/>
      <c r="ER371" s="3"/>
      <c r="ES371" s="3"/>
      <c r="ET371" s="3"/>
      <c r="EU371" s="3"/>
      <c r="EV371" s="3"/>
      <c r="EW371" s="3"/>
      <c r="EX371" s="3"/>
      <c r="EY371" s="3"/>
      <c r="EZ371" s="3"/>
      <c r="FA371" s="3"/>
      <c r="FB371" s="3"/>
      <c r="FC371" s="3"/>
      <c r="FD371" s="3"/>
      <c r="FE371" s="3"/>
      <c r="FF371" s="3"/>
      <c r="FG371" s="3"/>
      <c r="FH371" s="3"/>
      <c r="FI371" s="3"/>
      <c r="FJ371" s="3"/>
      <c r="FK371" s="3"/>
      <c r="FL371" s="3"/>
      <c r="FM371" s="3"/>
      <c r="FN371" s="3"/>
      <c r="FO371" s="3"/>
      <c r="FP371" s="3"/>
      <c r="FQ371" s="3"/>
      <c r="FR371" s="3"/>
      <c r="FS371" s="3"/>
      <c r="FT371" s="3"/>
      <c r="FU371" s="3"/>
      <c r="FV371" s="3"/>
      <c r="FW371" s="3"/>
      <c r="FX371" s="3"/>
      <c r="FY371" s="3"/>
      <c r="FZ371" s="3"/>
      <c r="GA371" s="3"/>
      <c r="GB371" s="3"/>
      <c r="GC371" s="3"/>
      <c r="GD371" s="3"/>
      <c r="GE371" s="3"/>
      <c r="GF371" s="3"/>
      <c r="GG371" s="3"/>
      <c r="GH371" s="3"/>
      <c r="GI371" s="3"/>
      <c r="GJ371" s="3"/>
      <c r="GK371" s="3"/>
      <c r="GL371" s="3"/>
      <c r="GM371" s="3"/>
      <c r="GN371" s="3"/>
      <c r="GO371" s="3"/>
      <c r="GP371" s="3"/>
      <c r="GQ371" s="3"/>
      <c r="GR371" s="3"/>
      <c r="GS371" s="3"/>
      <c r="GT371" s="3"/>
      <c r="GU371" s="3"/>
      <c r="GV371" s="3"/>
      <c r="GW371" s="3"/>
      <c r="GX371" s="3"/>
      <c r="GY371" s="3"/>
      <c r="GZ371" s="3"/>
      <c r="HA371" s="3"/>
      <c r="HB371" s="3"/>
      <c r="HC371" s="3"/>
      <c r="HD371" s="3"/>
      <c r="HE371" s="3"/>
      <c r="HF371" s="3"/>
      <c r="HG371" s="3"/>
      <c r="HH371" s="3"/>
      <c r="HI371" s="3"/>
      <c r="HJ371" s="3"/>
      <c r="HK371" s="3"/>
      <c r="HL371" s="3"/>
      <c r="HM371" s="3"/>
      <c r="HN371" s="3"/>
      <c r="HO371" s="3"/>
      <c r="HP371" s="3"/>
      <c r="HQ371" s="3"/>
      <c r="HR371" s="3"/>
      <c r="HS371" s="3"/>
      <c r="HT371" s="3"/>
      <c r="HU371" s="3"/>
      <c r="HV371" s="3"/>
      <c r="HW371" s="3"/>
      <c r="HX371" s="3"/>
      <c r="HY371" s="3"/>
      <c r="HZ371" s="3"/>
      <c r="IA371" s="3"/>
      <c r="IB371" s="3"/>
      <c r="IC371" s="3"/>
      <c r="ID371" s="3"/>
      <c r="IE371" s="3"/>
      <c r="IF371" s="3"/>
      <c r="IG371" s="3"/>
      <c r="IH371" s="3"/>
      <c r="II371" s="3"/>
      <c r="IJ371" s="3"/>
      <c r="IK371" s="3"/>
      <c r="IL371" s="3"/>
      <c r="IM371" s="3"/>
      <c r="IN371" s="3"/>
      <c r="IO371" s="3"/>
      <c r="IP371" s="3"/>
      <c r="IQ371" s="3"/>
      <c r="IR371" s="3"/>
      <c r="IS371" s="3"/>
      <c r="IT371" s="3"/>
      <c r="IU371" s="3"/>
    </row>
    <row r="372" spans="1:7" ht="159" customHeight="1">
      <c r="A372" s="18" t="s">
        <v>789</v>
      </c>
      <c r="B372" s="14" t="s">
        <v>547</v>
      </c>
      <c r="C372" s="7"/>
      <c r="D372" s="7"/>
      <c r="E372" s="15">
        <f aca="true" t="shared" si="14" ref="E372:E435">F372+G372</f>
        <v>1613</v>
      </c>
      <c r="F372" s="15">
        <f>F373+F375</f>
        <v>1613</v>
      </c>
      <c r="G372" s="15">
        <f>G373+G375</f>
        <v>0</v>
      </c>
    </row>
    <row r="373" spans="1:7" ht="138" customHeight="1">
      <c r="A373" s="16" t="s">
        <v>548</v>
      </c>
      <c r="B373" s="7" t="s">
        <v>549</v>
      </c>
      <c r="C373" s="7"/>
      <c r="D373" s="7"/>
      <c r="E373" s="6">
        <f t="shared" si="14"/>
        <v>1600</v>
      </c>
      <c r="F373" s="6">
        <f>F374</f>
        <v>1600</v>
      </c>
      <c r="G373" s="6">
        <f>G374</f>
        <v>0</v>
      </c>
    </row>
    <row r="374" spans="1:7" ht="48.75" customHeight="1">
      <c r="A374" s="16" t="s">
        <v>36</v>
      </c>
      <c r="B374" s="7" t="s">
        <v>549</v>
      </c>
      <c r="C374" s="7" t="s">
        <v>19</v>
      </c>
      <c r="D374" s="7" t="s">
        <v>11</v>
      </c>
      <c r="E374" s="6">
        <f t="shared" si="14"/>
        <v>1600</v>
      </c>
      <c r="F374" s="6">
        <v>1600</v>
      </c>
      <c r="G374" s="6"/>
    </row>
    <row r="375" spans="1:255" ht="44.25" customHeight="1">
      <c r="A375" s="16" t="s">
        <v>531</v>
      </c>
      <c r="B375" s="7" t="s">
        <v>550</v>
      </c>
      <c r="C375" s="7"/>
      <c r="D375" s="7"/>
      <c r="E375" s="6">
        <f t="shared" si="14"/>
        <v>13</v>
      </c>
      <c r="F375" s="6">
        <f>F376</f>
        <v>13</v>
      </c>
      <c r="G375" s="6">
        <f>G376</f>
        <v>0</v>
      </c>
      <c r="H375" s="3"/>
      <c r="I375" s="3"/>
      <c r="J375" s="3"/>
      <c r="K375" s="3"/>
      <c r="L375" s="3"/>
      <c r="M375" s="3"/>
      <c r="N375" s="3"/>
      <c r="O375" s="3"/>
      <c r="P375" s="3"/>
      <c r="Q375" s="3"/>
      <c r="R375" s="3"/>
      <c r="S375" s="3"/>
      <c r="T375" s="3"/>
      <c r="U375" s="3"/>
      <c r="V375" s="3"/>
      <c r="W375" s="3"/>
      <c r="X375" s="3"/>
      <c r="Y375" s="3"/>
      <c r="Z375" s="3"/>
      <c r="AA375" s="3"/>
      <c r="AB375" s="3"/>
      <c r="AC375" s="3"/>
      <c r="AD375" s="3"/>
      <c r="AE375" s="3"/>
      <c r="AF375" s="3"/>
      <c r="AG375" s="3"/>
      <c r="AH375" s="3"/>
      <c r="AI375" s="3"/>
      <c r="AJ375" s="3"/>
      <c r="AK375" s="3"/>
      <c r="AL375" s="3"/>
      <c r="AM375" s="3"/>
      <c r="AN375" s="3"/>
      <c r="AO375" s="3"/>
      <c r="AP375" s="3"/>
      <c r="AQ375" s="3"/>
      <c r="AR375" s="3"/>
      <c r="AS375" s="3"/>
      <c r="AT375" s="3"/>
      <c r="AU375" s="3"/>
      <c r="AV375" s="3"/>
      <c r="AW375" s="3"/>
      <c r="AX375" s="3"/>
      <c r="AY375" s="3"/>
      <c r="AZ375" s="3"/>
      <c r="BA375" s="3"/>
      <c r="BB375" s="3"/>
      <c r="BC375" s="3"/>
      <c r="BD375" s="3"/>
      <c r="BE375" s="3"/>
      <c r="BF375" s="3"/>
      <c r="BG375" s="3"/>
      <c r="BH375" s="3"/>
      <c r="BI375" s="3"/>
      <c r="BJ375" s="3"/>
      <c r="BK375" s="3"/>
      <c r="BL375" s="3"/>
      <c r="BM375" s="3"/>
      <c r="BN375" s="3"/>
      <c r="BO375" s="3"/>
      <c r="BP375" s="3"/>
      <c r="BQ375" s="3"/>
      <c r="BR375" s="3"/>
      <c r="BS375" s="3"/>
      <c r="BT375" s="3"/>
      <c r="BU375" s="3"/>
      <c r="BV375" s="3"/>
      <c r="BW375" s="3"/>
      <c r="BX375" s="3"/>
      <c r="BY375" s="3"/>
      <c r="BZ375" s="3"/>
      <c r="CA375" s="3"/>
      <c r="CB375" s="3"/>
      <c r="CC375" s="3"/>
      <c r="CD375" s="3"/>
      <c r="CE375" s="3"/>
      <c r="CF375" s="3"/>
      <c r="CG375" s="3"/>
      <c r="CH375" s="3"/>
      <c r="CI375" s="3"/>
      <c r="CJ375" s="3"/>
      <c r="CK375" s="3"/>
      <c r="CL375" s="3"/>
      <c r="CM375" s="3"/>
      <c r="CN375" s="3"/>
      <c r="CO375" s="3"/>
      <c r="CP375" s="3"/>
      <c r="CQ375" s="3"/>
      <c r="CR375" s="3"/>
      <c r="CS375" s="3"/>
      <c r="CT375" s="3"/>
      <c r="CU375" s="3"/>
      <c r="CV375" s="3"/>
      <c r="CW375" s="3"/>
      <c r="CX375" s="3"/>
      <c r="CY375" s="3"/>
      <c r="CZ375" s="3"/>
      <c r="DA375" s="3"/>
      <c r="DB375" s="3"/>
      <c r="DC375" s="3"/>
      <c r="DD375" s="3"/>
      <c r="DE375" s="3"/>
      <c r="DF375" s="3"/>
      <c r="DG375" s="3"/>
      <c r="DH375" s="3"/>
      <c r="DI375" s="3"/>
      <c r="DJ375" s="3"/>
      <c r="DK375" s="3"/>
      <c r="DL375" s="3"/>
      <c r="DM375" s="3"/>
      <c r="DN375" s="3"/>
      <c r="DO375" s="3"/>
      <c r="DP375" s="3"/>
      <c r="DQ375" s="3"/>
      <c r="DR375" s="3"/>
      <c r="DS375" s="3"/>
      <c r="DT375" s="3"/>
      <c r="DU375" s="3"/>
      <c r="DV375" s="3"/>
      <c r="DW375" s="3"/>
      <c r="DX375" s="3"/>
      <c r="DY375" s="3"/>
      <c r="DZ375" s="3"/>
      <c r="EA375" s="3"/>
      <c r="EB375" s="3"/>
      <c r="EC375" s="3"/>
      <c r="ED375" s="3"/>
      <c r="EE375" s="3"/>
      <c r="EF375" s="3"/>
      <c r="EG375" s="3"/>
      <c r="EH375" s="3"/>
      <c r="EI375" s="3"/>
      <c r="EJ375" s="3"/>
      <c r="EK375" s="3"/>
      <c r="EL375" s="3"/>
      <c r="EM375" s="3"/>
      <c r="EN375" s="3"/>
      <c r="EO375" s="3"/>
      <c r="EP375" s="3"/>
      <c r="EQ375" s="3"/>
      <c r="ER375" s="3"/>
      <c r="ES375" s="3"/>
      <c r="ET375" s="3"/>
      <c r="EU375" s="3"/>
      <c r="EV375" s="3"/>
      <c r="EW375" s="3"/>
      <c r="EX375" s="3"/>
      <c r="EY375" s="3"/>
      <c r="EZ375" s="3"/>
      <c r="FA375" s="3"/>
      <c r="FB375" s="3"/>
      <c r="FC375" s="3"/>
      <c r="FD375" s="3"/>
      <c r="FE375" s="3"/>
      <c r="FF375" s="3"/>
      <c r="FG375" s="3"/>
      <c r="FH375" s="3"/>
      <c r="FI375" s="3"/>
      <c r="FJ375" s="3"/>
      <c r="FK375" s="3"/>
      <c r="FL375" s="3"/>
      <c r="FM375" s="3"/>
      <c r="FN375" s="3"/>
      <c r="FO375" s="3"/>
      <c r="FP375" s="3"/>
      <c r="FQ375" s="3"/>
      <c r="FR375" s="3"/>
      <c r="FS375" s="3"/>
      <c r="FT375" s="3"/>
      <c r="FU375" s="3"/>
      <c r="FV375" s="3"/>
      <c r="FW375" s="3"/>
      <c r="FX375" s="3"/>
      <c r="FY375" s="3"/>
      <c r="FZ375" s="3"/>
      <c r="GA375" s="3"/>
      <c r="GB375" s="3"/>
      <c r="GC375" s="3"/>
      <c r="GD375" s="3"/>
      <c r="GE375" s="3"/>
      <c r="GF375" s="3"/>
      <c r="GG375" s="3"/>
      <c r="GH375" s="3"/>
      <c r="GI375" s="3"/>
      <c r="GJ375" s="3"/>
      <c r="GK375" s="3"/>
      <c r="GL375" s="3"/>
      <c r="GM375" s="3"/>
      <c r="GN375" s="3"/>
      <c r="GO375" s="3"/>
      <c r="GP375" s="3"/>
      <c r="GQ375" s="3"/>
      <c r="GR375" s="3"/>
      <c r="GS375" s="3"/>
      <c r="GT375" s="3"/>
      <c r="GU375" s="3"/>
      <c r="GV375" s="3"/>
      <c r="GW375" s="3"/>
      <c r="GX375" s="3"/>
      <c r="GY375" s="3"/>
      <c r="GZ375" s="3"/>
      <c r="HA375" s="3"/>
      <c r="HB375" s="3"/>
      <c r="HC375" s="3"/>
      <c r="HD375" s="3"/>
      <c r="HE375" s="3"/>
      <c r="HF375" s="3"/>
      <c r="HG375" s="3"/>
      <c r="HH375" s="3"/>
      <c r="HI375" s="3"/>
      <c r="HJ375" s="3"/>
      <c r="HK375" s="3"/>
      <c r="HL375" s="3"/>
      <c r="HM375" s="3"/>
      <c r="HN375" s="3"/>
      <c r="HO375" s="3"/>
      <c r="HP375" s="3"/>
      <c r="HQ375" s="3"/>
      <c r="HR375" s="3"/>
      <c r="HS375" s="3"/>
      <c r="HT375" s="3"/>
      <c r="HU375" s="3"/>
      <c r="HV375" s="3"/>
      <c r="HW375" s="3"/>
      <c r="HX375" s="3"/>
      <c r="HY375" s="3"/>
      <c r="HZ375" s="3"/>
      <c r="IA375" s="3"/>
      <c r="IB375" s="3"/>
      <c r="IC375" s="3"/>
      <c r="ID375" s="3"/>
      <c r="IE375" s="3"/>
      <c r="IF375" s="3"/>
      <c r="IG375" s="3"/>
      <c r="IH375" s="3"/>
      <c r="II375" s="3"/>
      <c r="IJ375" s="3"/>
      <c r="IK375" s="3"/>
      <c r="IL375" s="3"/>
      <c r="IM375" s="3"/>
      <c r="IN375" s="3"/>
      <c r="IO375" s="3"/>
      <c r="IP375" s="3"/>
      <c r="IQ375" s="3"/>
      <c r="IR375" s="3"/>
      <c r="IS375" s="3"/>
      <c r="IT375" s="3"/>
      <c r="IU375" s="3"/>
    </row>
    <row r="376" spans="1:255" ht="57" customHeight="1">
      <c r="A376" s="7" t="s">
        <v>24</v>
      </c>
      <c r="B376" s="7" t="s">
        <v>550</v>
      </c>
      <c r="C376" s="7" t="s">
        <v>16</v>
      </c>
      <c r="D376" s="7" t="s">
        <v>11</v>
      </c>
      <c r="E376" s="6">
        <f t="shared" si="14"/>
        <v>13</v>
      </c>
      <c r="F376" s="6">
        <v>13</v>
      </c>
      <c r="G376" s="6"/>
      <c r="H376" s="3"/>
      <c r="I376" s="3"/>
      <c r="J376" s="3"/>
      <c r="K376" s="3"/>
      <c r="L376" s="3"/>
      <c r="M376" s="3"/>
      <c r="N376" s="3"/>
      <c r="O376" s="3"/>
      <c r="P376" s="3"/>
      <c r="Q376" s="3"/>
      <c r="R376" s="3"/>
      <c r="S376" s="3"/>
      <c r="T376" s="3"/>
      <c r="U376" s="3"/>
      <c r="V376" s="3"/>
      <c r="W376" s="3"/>
      <c r="X376" s="3"/>
      <c r="Y376" s="3"/>
      <c r="Z376" s="3"/>
      <c r="AA376" s="3"/>
      <c r="AB376" s="3"/>
      <c r="AC376" s="3"/>
      <c r="AD376" s="3"/>
      <c r="AE376" s="3"/>
      <c r="AF376" s="3"/>
      <c r="AG376" s="3"/>
      <c r="AH376" s="3"/>
      <c r="AI376" s="3"/>
      <c r="AJ376" s="3"/>
      <c r="AK376" s="3"/>
      <c r="AL376" s="3"/>
      <c r="AM376" s="3"/>
      <c r="AN376" s="3"/>
      <c r="AO376" s="3"/>
      <c r="AP376" s="3"/>
      <c r="AQ376" s="3"/>
      <c r="AR376" s="3"/>
      <c r="AS376" s="3"/>
      <c r="AT376" s="3"/>
      <c r="AU376" s="3"/>
      <c r="AV376" s="3"/>
      <c r="AW376" s="3"/>
      <c r="AX376" s="3"/>
      <c r="AY376" s="3"/>
      <c r="AZ376" s="3"/>
      <c r="BA376" s="3"/>
      <c r="BB376" s="3"/>
      <c r="BC376" s="3"/>
      <c r="BD376" s="3"/>
      <c r="BE376" s="3"/>
      <c r="BF376" s="3"/>
      <c r="BG376" s="3"/>
      <c r="BH376" s="3"/>
      <c r="BI376" s="3"/>
      <c r="BJ376" s="3"/>
      <c r="BK376" s="3"/>
      <c r="BL376" s="3"/>
      <c r="BM376" s="3"/>
      <c r="BN376" s="3"/>
      <c r="BO376" s="3"/>
      <c r="BP376" s="3"/>
      <c r="BQ376" s="3"/>
      <c r="BR376" s="3"/>
      <c r="BS376" s="3"/>
      <c r="BT376" s="3"/>
      <c r="BU376" s="3"/>
      <c r="BV376" s="3"/>
      <c r="BW376" s="3"/>
      <c r="BX376" s="3"/>
      <c r="BY376" s="3"/>
      <c r="BZ376" s="3"/>
      <c r="CA376" s="3"/>
      <c r="CB376" s="3"/>
      <c r="CC376" s="3"/>
      <c r="CD376" s="3"/>
      <c r="CE376" s="3"/>
      <c r="CF376" s="3"/>
      <c r="CG376" s="3"/>
      <c r="CH376" s="3"/>
      <c r="CI376" s="3"/>
      <c r="CJ376" s="3"/>
      <c r="CK376" s="3"/>
      <c r="CL376" s="3"/>
      <c r="CM376" s="3"/>
      <c r="CN376" s="3"/>
      <c r="CO376" s="3"/>
      <c r="CP376" s="3"/>
      <c r="CQ376" s="3"/>
      <c r="CR376" s="3"/>
      <c r="CS376" s="3"/>
      <c r="CT376" s="3"/>
      <c r="CU376" s="3"/>
      <c r="CV376" s="3"/>
      <c r="CW376" s="3"/>
      <c r="CX376" s="3"/>
      <c r="CY376" s="3"/>
      <c r="CZ376" s="3"/>
      <c r="DA376" s="3"/>
      <c r="DB376" s="3"/>
      <c r="DC376" s="3"/>
      <c r="DD376" s="3"/>
      <c r="DE376" s="3"/>
      <c r="DF376" s="3"/>
      <c r="DG376" s="3"/>
      <c r="DH376" s="3"/>
      <c r="DI376" s="3"/>
      <c r="DJ376" s="3"/>
      <c r="DK376" s="3"/>
      <c r="DL376" s="3"/>
      <c r="DM376" s="3"/>
      <c r="DN376" s="3"/>
      <c r="DO376" s="3"/>
      <c r="DP376" s="3"/>
      <c r="DQ376" s="3"/>
      <c r="DR376" s="3"/>
      <c r="DS376" s="3"/>
      <c r="DT376" s="3"/>
      <c r="DU376" s="3"/>
      <c r="DV376" s="3"/>
      <c r="DW376" s="3"/>
      <c r="DX376" s="3"/>
      <c r="DY376" s="3"/>
      <c r="DZ376" s="3"/>
      <c r="EA376" s="3"/>
      <c r="EB376" s="3"/>
      <c r="EC376" s="3"/>
      <c r="ED376" s="3"/>
      <c r="EE376" s="3"/>
      <c r="EF376" s="3"/>
      <c r="EG376" s="3"/>
      <c r="EH376" s="3"/>
      <c r="EI376" s="3"/>
      <c r="EJ376" s="3"/>
      <c r="EK376" s="3"/>
      <c r="EL376" s="3"/>
      <c r="EM376" s="3"/>
      <c r="EN376" s="3"/>
      <c r="EO376" s="3"/>
      <c r="EP376" s="3"/>
      <c r="EQ376" s="3"/>
      <c r="ER376" s="3"/>
      <c r="ES376" s="3"/>
      <c r="ET376" s="3"/>
      <c r="EU376" s="3"/>
      <c r="EV376" s="3"/>
      <c r="EW376" s="3"/>
      <c r="EX376" s="3"/>
      <c r="EY376" s="3"/>
      <c r="EZ376" s="3"/>
      <c r="FA376" s="3"/>
      <c r="FB376" s="3"/>
      <c r="FC376" s="3"/>
      <c r="FD376" s="3"/>
      <c r="FE376" s="3"/>
      <c r="FF376" s="3"/>
      <c r="FG376" s="3"/>
      <c r="FH376" s="3"/>
      <c r="FI376" s="3"/>
      <c r="FJ376" s="3"/>
      <c r="FK376" s="3"/>
      <c r="FL376" s="3"/>
      <c r="FM376" s="3"/>
      <c r="FN376" s="3"/>
      <c r="FO376" s="3"/>
      <c r="FP376" s="3"/>
      <c r="FQ376" s="3"/>
      <c r="FR376" s="3"/>
      <c r="FS376" s="3"/>
      <c r="FT376" s="3"/>
      <c r="FU376" s="3"/>
      <c r="FV376" s="3"/>
      <c r="FW376" s="3"/>
      <c r="FX376" s="3"/>
      <c r="FY376" s="3"/>
      <c r="FZ376" s="3"/>
      <c r="GA376" s="3"/>
      <c r="GB376" s="3"/>
      <c r="GC376" s="3"/>
      <c r="GD376" s="3"/>
      <c r="GE376" s="3"/>
      <c r="GF376" s="3"/>
      <c r="GG376" s="3"/>
      <c r="GH376" s="3"/>
      <c r="GI376" s="3"/>
      <c r="GJ376" s="3"/>
      <c r="GK376" s="3"/>
      <c r="GL376" s="3"/>
      <c r="GM376" s="3"/>
      <c r="GN376" s="3"/>
      <c r="GO376" s="3"/>
      <c r="GP376" s="3"/>
      <c r="GQ376" s="3"/>
      <c r="GR376" s="3"/>
      <c r="GS376" s="3"/>
      <c r="GT376" s="3"/>
      <c r="GU376" s="3"/>
      <c r="GV376" s="3"/>
      <c r="GW376" s="3"/>
      <c r="GX376" s="3"/>
      <c r="GY376" s="3"/>
      <c r="GZ376" s="3"/>
      <c r="HA376" s="3"/>
      <c r="HB376" s="3"/>
      <c r="HC376" s="3"/>
      <c r="HD376" s="3"/>
      <c r="HE376" s="3"/>
      <c r="HF376" s="3"/>
      <c r="HG376" s="3"/>
      <c r="HH376" s="3"/>
      <c r="HI376" s="3"/>
      <c r="HJ376" s="3"/>
      <c r="HK376" s="3"/>
      <c r="HL376" s="3"/>
      <c r="HM376" s="3"/>
      <c r="HN376" s="3"/>
      <c r="HO376" s="3"/>
      <c r="HP376" s="3"/>
      <c r="HQ376" s="3"/>
      <c r="HR376" s="3"/>
      <c r="HS376" s="3"/>
      <c r="HT376" s="3"/>
      <c r="HU376" s="3"/>
      <c r="HV376" s="3"/>
      <c r="HW376" s="3"/>
      <c r="HX376" s="3"/>
      <c r="HY376" s="3"/>
      <c r="HZ376" s="3"/>
      <c r="IA376" s="3"/>
      <c r="IB376" s="3"/>
      <c r="IC376" s="3"/>
      <c r="ID376" s="3"/>
      <c r="IE376" s="3"/>
      <c r="IF376" s="3"/>
      <c r="IG376" s="3"/>
      <c r="IH376" s="3"/>
      <c r="II376" s="3"/>
      <c r="IJ376" s="3"/>
      <c r="IK376" s="3"/>
      <c r="IL376" s="3"/>
      <c r="IM376" s="3"/>
      <c r="IN376" s="3"/>
      <c r="IO376" s="3"/>
      <c r="IP376" s="3"/>
      <c r="IQ376" s="3"/>
      <c r="IR376" s="3"/>
      <c r="IS376" s="3"/>
      <c r="IT376" s="3"/>
      <c r="IU376" s="3"/>
    </row>
    <row r="377" spans="1:7" ht="94.5" customHeight="1">
      <c r="A377" s="18" t="s">
        <v>551</v>
      </c>
      <c r="B377" s="14" t="s">
        <v>552</v>
      </c>
      <c r="C377" s="7"/>
      <c r="D377" s="7"/>
      <c r="E377" s="15">
        <f t="shared" si="14"/>
        <v>40</v>
      </c>
      <c r="F377" s="15">
        <f>F380+F378</f>
        <v>40</v>
      </c>
      <c r="G377" s="15">
        <f>G380+G378</f>
        <v>0</v>
      </c>
    </row>
    <row r="378" spans="1:7" ht="42.75" customHeight="1">
      <c r="A378" s="16" t="s">
        <v>531</v>
      </c>
      <c r="B378" s="7" t="s">
        <v>899</v>
      </c>
      <c r="C378" s="7"/>
      <c r="D378" s="7"/>
      <c r="E378" s="6">
        <f t="shared" si="14"/>
        <v>1</v>
      </c>
      <c r="F378" s="6">
        <f>F379</f>
        <v>1</v>
      </c>
      <c r="G378" s="6">
        <f>G379</f>
        <v>0</v>
      </c>
    </row>
    <row r="379" spans="1:7" ht="61.5" customHeight="1">
      <c r="A379" s="7" t="s">
        <v>24</v>
      </c>
      <c r="B379" s="7" t="s">
        <v>899</v>
      </c>
      <c r="C379" s="7" t="s">
        <v>16</v>
      </c>
      <c r="D379" s="7" t="s">
        <v>11</v>
      </c>
      <c r="E379" s="6">
        <f t="shared" si="14"/>
        <v>1</v>
      </c>
      <c r="F379" s="6">
        <v>1</v>
      </c>
      <c r="G379" s="6"/>
    </row>
    <row r="380" spans="1:7" ht="93.75" customHeight="1">
      <c r="A380" s="16" t="s">
        <v>553</v>
      </c>
      <c r="B380" s="7" t="s">
        <v>554</v>
      </c>
      <c r="C380" s="7"/>
      <c r="D380" s="7"/>
      <c r="E380" s="6">
        <f t="shared" si="14"/>
        <v>39</v>
      </c>
      <c r="F380" s="6">
        <f>F381</f>
        <v>39</v>
      </c>
      <c r="G380" s="6">
        <f>G381</f>
        <v>0</v>
      </c>
    </row>
    <row r="381" spans="1:7" ht="38.25" customHeight="1">
      <c r="A381" s="16" t="s">
        <v>36</v>
      </c>
      <c r="B381" s="7" t="s">
        <v>554</v>
      </c>
      <c r="C381" s="7" t="s">
        <v>19</v>
      </c>
      <c r="D381" s="7" t="s">
        <v>11</v>
      </c>
      <c r="E381" s="6">
        <f t="shared" si="14"/>
        <v>39</v>
      </c>
      <c r="F381" s="6">
        <v>39</v>
      </c>
      <c r="G381" s="6"/>
    </row>
    <row r="382" spans="1:7" ht="336.75" customHeight="1">
      <c r="A382" s="18" t="s">
        <v>555</v>
      </c>
      <c r="B382" s="14" t="s">
        <v>556</v>
      </c>
      <c r="C382" s="7"/>
      <c r="D382" s="7"/>
      <c r="E382" s="15">
        <f t="shared" si="14"/>
        <v>40</v>
      </c>
      <c r="F382" s="15">
        <f>F383</f>
        <v>40</v>
      </c>
      <c r="G382" s="15">
        <f>G383</f>
        <v>0</v>
      </c>
    </row>
    <row r="383" spans="1:7" s="1" customFormat="1" ht="254.25" customHeight="1">
      <c r="A383" s="30" t="s">
        <v>557</v>
      </c>
      <c r="B383" s="7" t="s">
        <v>558</v>
      </c>
      <c r="C383" s="7"/>
      <c r="D383" s="7"/>
      <c r="E383" s="15">
        <f t="shared" si="14"/>
        <v>40</v>
      </c>
      <c r="F383" s="6">
        <f>F384</f>
        <v>40</v>
      </c>
      <c r="G383" s="6">
        <f>G384</f>
        <v>0</v>
      </c>
    </row>
    <row r="384" spans="1:255" ht="33.75" customHeight="1">
      <c r="A384" s="16" t="s">
        <v>36</v>
      </c>
      <c r="B384" s="7" t="s">
        <v>558</v>
      </c>
      <c r="C384" s="7" t="s">
        <v>19</v>
      </c>
      <c r="D384" s="7" t="s">
        <v>11</v>
      </c>
      <c r="E384" s="6">
        <f t="shared" si="14"/>
        <v>40</v>
      </c>
      <c r="F384" s="6">
        <v>40</v>
      </c>
      <c r="G384" s="6"/>
      <c r="H384" s="4"/>
      <c r="I384" s="4"/>
      <c r="J384" s="4"/>
      <c r="K384" s="4"/>
      <c r="L384" s="4"/>
      <c r="M384" s="4"/>
      <c r="N384" s="4"/>
      <c r="O384" s="4"/>
      <c r="P384" s="4"/>
      <c r="Q384" s="4"/>
      <c r="R384" s="4"/>
      <c r="S384" s="4"/>
      <c r="T384" s="4"/>
      <c r="U384" s="4"/>
      <c r="V384" s="4"/>
      <c r="W384" s="4"/>
      <c r="X384" s="4"/>
      <c r="Y384" s="4"/>
      <c r="Z384" s="4"/>
      <c r="AA384" s="4"/>
      <c r="AB384" s="4"/>
      <c r="AC384" s="4"/>
      <c r="AD384" s="4"/>
      <c r="AE384" s="4"/>
      <c r="AF384" s="4"/>
      <c r="AG384" s="4"/>
      <c r="AH384" s="4"/>
      <c r="AI384" s="4"/>
      <c r="AJ384" s="4"/>
      <c r="AK384" s="4"/>
      <c r="AL384" s="4"/>
      <c r="AM384" s="4"/>
      <c r="AN384" s="4"/>
      <c r="AO384" s="4"/>
      <c r="AP384" s="4"/>
      <c r="AQ384" s="4"/>
      <c r="AR384" s="4"/>
      <c r="AS384" s="4"/>
      <c r="AT384" s="4"/>
      <c r="AU384" s="4"/>
      <c r="AV384" s="4"/>
      <c r="AW384" s="4"/>
      <c r="AX384" s="4"/>
      <c r="AY384" s="4"/>
      <c r="AZ384" s="4"/>
      <c r="BA384" s="4"/>
      <c r="BB384" s="4"/>
      <c r="BC384" s="4"/>
      <c r="BD384" s="4"/>
      <c r="BE384" s="4"/>
      <c r="BF384" s="4"/>
      <c r="BG384" s="4"/>
      <c r="BH384" s="4"/>
      <c r="BI384" s="4"/>
      <c r="BJ384" s="4"/>
      <c r="BK384" s="4"/>
      <c r="BL384" s="4"/>
      <c r="BM384" s="4"/>
      <c r="BN384" s="4"/>
      <c r="BO384" s="4"/>
      <c r="BP384" s="4"/>
      <c r="BQ384" s="4"/>
      <c r="BR384" s="4"/>
      <c r="BS384" s="4"/>
      <c r="BT384" s="4"/>
      <c r="BU384" s="4"/>
      <c r="BV384" s="4"/>
      <c r="BW384" s="4"/>
      <c r="BX384" s="4"/>
      <c r="BY384" s="4"/>
      <c r="BZ384" s="4"/>
      <c r="CA384" s="4"/>
      <c r="CB384" s="4"/>
      <c r="CC384" s="4"/>
      <c r="CD384" s="4"/>
      <c r="CE384" s="4"/>
      <c r="CF384" s="4"/>
      <c r="CG384" s="4"/>
      <c r="CH384" s="4"/>
      <c r="CI384" s="4"/>
      <c r="CJ384" s="4"/>
      <c r="CK384" s="4"/>
      <c r="CL384" s="4"/>
      <c r="CM384" s="4"/>
      <c r="CN384" s="4"/>
      <c r="CO384" s="4"/>
      <c r="CP384" s="4"/>
      <c r="CQ384" s="4"/>
      <c r="CR384" s="4"/>
      <c r="CS384" s="4"/>
      <c r="CT384" s="4"/>
      <c r="CU384" s="4"/>
      <c r="CV384" s="4"/>
      <c r="CW384" s="4"/>
      <c r="CX384" s="4"/>
      <c r="CY384" s="4"/>
      <c r="CZ384" s="4"/>
      <c r="DA384" s="4"/>
      <c r="DB384" s="4"/>
      <c r="DC384" s="4"/>
      <c r="DD384" s="4"/>
      <c r="DE384" s="4"/>
      <c r="DF384" s="4"/>
      <c r="DG384" s="4"/>
      <c r="DH384" s="4"/>
      <c r="DI384" s="4"/>
      <c r="DJ384" s="4"/>
      <c r="DK384" s="4"/>
      <c r="DL384" s="4"/>
      <c r="DM384" s="4"/>
      <c r="DN384" s="4"/>
      <c r="DO384" s="4"/>
      <c r="DP384" s="4"/>
      <c r="DQ384" s="4"/>
      <c r="DR384" s="4"/>
      <c r="DS384" s="4"/>
      <c r="DT384" s="4"/>
      <c r="DU384" s="4"/>
      <c r="DV384" s="4"/>
      <c r="DW384" s="4"/>
      <c r="DX384" s="4"/>
      <c r="DY384" s="4"/>
      <c r="DZ384" s="4"/>
      <c r="EA384" s="4"/>
      <c r="EB384" s="4"/>
      <c r="EC384" s="4"/>
      <c r="ED384" s="4"/>
      <c r="EE384" s="4"/>
      <c r="EF384" s="4"/>
      <c r="EG384" s="4"/>
      <c r="EH384" s="4"/>
      <c r="EI384" s="4"/>
      <c r="EJ384" s="4"/>
      <c r="EK384" s="4"/>
      <c r="EL384" s="4"/>
      <c r="EM384" s="4"/>
      <c r="EN384" s="4"/>
      <c r="EO384" s="4"/>
      <c r="EP384" s="4"/>
      <c r="EQ384" s="4"/>
      <c r="ER384" s="4"/>
      <c r="ES384" s="4"/>
      <c r="ET384" s="4"/>
      <c r="EU384" s="4"/>
      <c r="EV384" s="4"/>
      <c r="EW384" s="4"/>
      <c r="EX384" s="4"/>
      <c r="EY384" s="4"/>
      <c r="EZ384" s="4"/>
      <c r="FA384" s="4"/>
      <c r="FB384" s="4"/>
      <c r="FC384" s="4"/>
      <c r="FD384" s="4"/>
      <c r="FE384" s="4"/>
      <c r="FF384" s="4"/>
      <c r="FG384" s="4"/>
      <c r="FH384" s="4"/>
      <c r="FI384" s="4"/>
      <c r="FJ384" s="4"/>
      <c r="FK384" s="4"/>
      <c r="FL384" s="4"/>
      <c r="FM384" s="4"/>
      <c r="FN384" s="4"/>
      <c r="FO384" s="4"/>
      <c r="FP384" s="4"/>
      <c r="FQ384" s="4"/>
      <c r="FR384" s="4"/>
      <c r="FS384" s="4"/>
      <c r="FT384" s="4"/>
      <c r="FU384" s="4"/>
      <c r="FV384" s="4"/>
      <c r="FW384" s="4"/>
      <c r="FX384" s="4"/>
      <c r="FY384" s="4"/>
      <c r="FZ384" s="4"/>
      <c r="GA384" s="4"/>
      <c r="GB384" s="4"/>
      <c r="GC384" s="4"/>
      <c r="GD384" s="4"/>
      <c r="GE384" s="4"/>
      <c r="GF384" s="4"/>
      <c r="GG384" s="4"/>
      <c r="GH384" s="4"/>
      <c r="GI384" s="4"/>
      <c r="GJ384" s="4"/>
      <c r="GK384" s="4"/>
      <c r="GL384" s="4"/>
      <c r="GM384" s="4"/>
      <c r="GN384" s="4"/>
      <c r="GO384" s="4"/>
      <c r="GP384" s="4"/>
      <c r="GQ384" s="4"/>
      <c r="GR384" s="4"/>
      <c r="GS384" s="4"/>
      <c r="GT384" s="4"/>
      <c r="GU384" s="4"/>
      <c r="GV384" s="4"/>
      <c r="GW384" s="4"/>
      <c r="GX384" s="4"/>
      <c r="GY384" s="4"/>
      <c r="GZ384" s="4"/>
      <c r="HA384" s="4"/>
      <c r="HB384" s="4"/>
      <c r="HC384" s="4"/>
      <c r="HD384" s="4"/>
      <c r="HE384" s="4"/>
      <c r="HF384" s="4"/>
      <c r="HG384" s="4"/>
      <c r="HH384" s="4"/>
      <c r="HI384" s="4"/>
      <c r="HJ384" s="4"/>
      <c r="HK384" s="4"/>
      <c r="HL384" s="4"/>
      <c r="HM384" s="4"/>
      <c r="HN384" s="4"/>
      <c r="HO384" s="4"/>
      <c r="HP384" s="4"/>
      <c r="HQ384" s="4"/>
      <c r="HR384" s="4"/>
      <c r="HS384" s="4"/>
      <c r="HT384" s="4"/>
      <c r="HU384" s="4"/>
      <c r="HV384" s="4"/>
      <c r="HW384" s="4"/>
      <c r="HX384" s="4"/>
      <c r="HY384" s="4"/>
      <c r="HZ384" s="4"/>
      <c r="IA384" s="4"/>
      <c r="IB384" s="4"/>
      <c r="IC384" s="4"/>
      <c r="ID384" s="4"/>
      <c r="IE384" s="4"/>
      <c r="IF384" s="4"/>
      <c r="IG384" s="4"/>
      <c r="IH384" s="4"/>
      <c r="II384" s="4"/>
      <c r="IJ384" s="4"/>
      <c r="IK384" s="4"/>
      <c r="IL384" s="4"/>
      <c r="IM384" s="4"/>
      <c r="IN384" s="4"/>
      <c r="IO384" s="4"/>
      <c r="IP384" s="4"/>
      <c r="IQ384" s="4"/>
      <c r="IR384" s="4"/>
      <c r="IS384" s="4"/>
      <c r="IT384" s="4"/>
      <c r="IU384" s="4"/>
    </row>
    <row r="385" spans="1:255" ht="74.25" customHeight="1">
      <c r="A385" s="18" t="s">
        <v>559</v>
      </c>
      <c r="B385" s="14" t="s">
        <v>560</v>
      </c>
      <c r="C385" s="7"/>
      <c r="D385" s="7"/>
      <c r="E385" s="15">
        <f t="shared" si="14"/>
        <v>300</v>
      </c>
      <c r="F385" s="15">
        <f>F386</f>
        <v>300</v>
      </c>
      <c r="G385" s="15">
        <f>G386</f>
        <v>0</v>
      </c>
      <c r="H385" s="3"/>
      <c r="I385" s="3"/>
      <c r="J385" s="3"/>
      <c r="K385" s="3"/>
      <c r="L385" s="3"/>
      <c r="M385" s="3"/>
      <c r="N385" s="3"/>
      <c r="O385" s="3"/>
      <c r="P385" s="3"/>
      <c r="Q385" s="3"/>
      <c r="R385" s="3"/>
      <c r="S385" s="3"/>
      <c r="T385" s="3"/>
      <c r="U385" s="3"/>
      <c r="V385" s="3"/>
      <c r="W385" s="3"/>
      <c r="X385" s="3"/>
      <c r="Y385" s="3"/>
      <c r="Z385" s="3"/>
      <c r="AA385" s="3"/>
      <c r="AB385" s="3"/>
      <c r="AC385" s="3"/>
      <c r="AD385" s="3"/>
      <c r="AE385" s="3"/>
      <c r="AF385" s="3"/>
      <c r="AG385" s="3"/>
      <c r="AH385" s="3"/>
      <c r="AI385" s="3"/>
      <c r="AJ385" s="3"/>
      <c r="AK385" s="3"/>
      <c r="AL385" s="3"/>
      <c r="AM385" s="3"/>
      <c r="AN385" s="3"/>
      <c r="AO385" s="3"/>
      <c r="AP385" s="3"/>
      <c r="AQ385" s="3"/>
      <c r="AR385" s="3"/>
      <c r="AS385" s="3"/>
      <c r="AT385" s="3"/>
      <c r="AU385" s="3"/>
      <c r="AV385" s="3"/>
      <c r="AW385" s="3"/>
      <c r="AX385" s="3"/>
      <c r="AY385" s="3"/>
      <c r="AZ385" s="3"/>
      <c r="BA385" s="3"/>
      <c r="BB385" s="3"/>
      <c r="BC385" s="3"/>
      <c r="BD385" s="3"/>
      <c r="BE385" s="3"/>
      <c r="BF385" s="3"/>
      <c r="BG385" s="3"/>
      <c r="BH385" s="3"/>
      <c r="BI385" s="3"/>
      <c r="BJ385" s="3"/>
      <c r="BK385" s="3"/>
      <c r="BL385" s="3"/>
      <c r="BM385" s="3"/>
      <c r="BN385" s="3"/>
      <c r="BO385" s="3"/>
      <c r="BP385" s="3"/>
      <c r="BQ385" s="3"/>
      <c r="BR385" s="3"/>
      <c r="BS385" s="3"/>
      <c r="BT385" s="3"/>
      <c r="BU385" s="3"/>
      <c r="BV385" s="3"/>
      <c r="BW385" s="3"/>
      <c r="BX385" s="3"/>
      <c r="BY385" s="3"/>
      <c r="BZ385" s="3"/>
      <c r="CA385" s="3"/>
      <c r="CB385" s="3"/>
      <c r="CC385" s="3"/>
      <c r="CD385" s="3"/>
      <c r="CE385" s="3"/>
      <c r="CF385" s="3"/>
      <c r="CG385" s="3"/>
      <c r="CH385" s="3"/>
      <c r="CI385" s="3"/>
      <c r="CJ385" s="3"/>
      <c r="CK385" s="3"/>
      <c r="CL385" s="3"/>
      <c r="CM385" s="3"/>
      <c r="CN385" s="3"/>
      <c r="CO385" s="3"/>
      <c r="CP385" s="3"/>
      <c r="CQ385" s="3"/>
      <c r="CR385" s="3"/>
      <c r="CS385" s="3"/>
      <c r="CT385" s="3"/>
      <c r="CU385" s="3"/>
      <c r="CV385" s="3"/>
      <c r="CW385" s="3"/>
      <c r="CX385" s="3"/>
      <c r="CY385" s="3"/>
      <c r="CZ385" s="3"/>
      <c r="DA385" s="3"/>
      <c r="DB385" s="3"/>
      <c r="DC385" s="3"/>
      <c r="DD385" s="3"/>
      <c r="DE385" s="3"/>
      <c r="DF385" s="3"/>
      <c r="DG385" s="3"/>
      <c r="DH385" s="3"/>
      <c r="DI385" s="3"/>
      <c r="DJ385" s="3"/>
      <c r="DK385" s="3"/>
      <c r="DL385" s="3"/>
      <c r="DM385" s="3"/>
      <c r="DN385" s="3"/>
      <c r="DO385" s="3"/>
      <c r="DP385" s="3"/>
      <c r="DQ385" s="3"/>
      <c r="DR385" s="3"/>
      <c r="DS385" s="3"/>
      <c r="DT385" s="3"/>
      <c r="DU385" s="3"/>
      <c r="DV385" s="3"/>
      <c r="DW385" s="3"/>
      <c r="DX385" s="3"/>
      <c r="DY385" s="3"/>
      <c r="DZ385" s="3"/>
      <c r="EA385" s="3"/>
      <c r="EB385" s="3"/>
      <c r="EC385" s="3"/>
      <c r="ED385" s="3"/>
      <c r="EE385" s="3"/>
      <c r="EF385" s="3"/>
      <c r="EG385" s="3"/>
      <c r="EH385" s="3"/>
      <c r="EI385" s="3"/>
      <c r="EJ385" s="3"/>
      <c r="EK385" s="3"/>
      <c r="EL385" s="3"/>
      <c r="EM385" s="3"/>
      <c r="EN385" s="3"/>
      <c r="EO385" s="3"/>
      <c r="EP385" s="3"/>
      <c r="EQ385" s="3"/>
      <c r="ER385" s="3"/>
      <c r="ES385" s="3"/>
      <c r="ET385" s="3"/>
      <c r="EU385" s="3"/>
      <c r="EV385" s="3"/>
      <c r="EW385" s="3"/>
      <c r="EX385" s="3"/>
      <c r="EY385" s="3"/>
      <c r="EZ385" s="3"/>
      <c r="FA385" s="3"/>
      <c r="FB385" s="3"/>
      <c r="FC385" s="3"/>
      <c r="FD385" s="3"/>
      <c r="FE385" s="3"/>
      <c r="FF385" s="3"/>
      <c r="FG385" s="3"/>
      <c r="FH385" s="3"/>
      <c r="FI385" s="3"/>
      <c r="FJ385" s="3"/>
      <c r="FK385" s="3"/>
      <c r="FL385" s="3"/>
      <c r="FM385" s="3"/>
      <c r="FN385" s="3"/>
      <c r="FO385" s="3"/>
      <c r="FP385" s="3"/>
      <c r="FQ385" s="3"/>
      <c r="FR385" s="3"/>
      <c r="FS385" s="3"/>
      <c r="FT385" s="3"/>
      <c r="FU385" s="3"/>
      <c r="FV385" s="3"/>
      <c r="FW385" s="3"/>
      <c r="FX385" s="3"/>
      <c r="FY385" s="3"/>
      <c r="FZ385" s="3"/>
      <c r="GA385" s="3"/>
      <c r="GB385" s="3"/>
      <c r="GC385" s="3"/>
      <c r="GD385" s="3"/>
      <c r="GE385" s="3"/>
      <c r="GF385" s="3"/>
      <c r="GG385" s="3"/>
      <c r="GH385" s="3"/>
      <c r="GI385" s="3"/>
      <c r="GJ385" s="3"/>
      <c r="GK385" s="3"/>
      <c r="GL385" s="3"/>
      <c r="GM385" s="3"/>
      <c r="GN385" s="3"/>
      <c r="GO385" s="3"/>
      <c r="GP385" s="3"/>
      <c r="GQ385" s="3"/>
      <c r="GR385" s="3"/>
      <c r="GS385" s="3"/>
      <c r="GT385" s="3"/>
      <c r="GU385" s="3"/>
      <c r="GV385" s="3"/>
      <c r="GW385" s="3"/>
      <c r="GX385" s="3"/>
      <c r="GY385" s="3"/>
      <c r="GZ385" s="3"/>
      <c r="HA385" s="3"/>
      <c r="HB385" s="3"/>
      <c r="HC385" s="3"/>
      <c r="HD385" s="3"/>
      <c r="HE385" s="3"/>
      <c r="HF385" s="3"/>
      <c r="HG385" s="3"/>
      <c r="HH385" s="3"/>
      <c r="HI385" s="3"/>
      <c r="HJ385" s="3"/>
      <c r="HK385" s="3"/>
      <c r="HL385" s="3"/>
      <c r="HM385" s="3"/>
      <c r="HN385" s="3"/>
      <c r="HO385" s="3"/>
      <c r="HP385" s="3"/>
      <c r="HQ385" s="3"/>
      <c r="HR385" s="3"/>
      <c r="HS385" s="3"/>
      <c r="HT385" s="3"/>
      <c r="HU385" s="3"/>
      <c r="HV385" s="3"/>
      <c r="HW385" s="3"/>
      <c r="HX385" s="3"/>
      <c r="HY385" s="3"/>
      <c r="HZ385" s="3"/>
      <c r="IA385" s="3"/>
      <c r="IB385" s="3"/>
      <c r="IC385" s="3"/>
      <c r="ID385" s="3"/>
      <c r="IE385" s="3"/>
      <c r="IF385" s="3"/>
      <c r="IG385" s="3"/>
      <c r="IH385" s="3"/>
      <c r="II385" s="3"/>
      <c r="IJ385" s="3"/>
      <c r="IK385" s="3"/>
      <c r="IL385" s="3"/>
      <c r="IM385" s="3"/>
      <c r="IN385" s="3"/>
      <c r="IO385" s="3"/>
      <c r="IP385" s="3"/>
      <c r="IQ385" s="3"/>
      <c r="IR385" s="3"/>
      <c r="IS385" s="3"/>
      <c r="IT385" s="3"/>
      <c r="IU385" s="3"/>
    </row>
    <row r="386" spans="1:7" ht="57.75" customHeight="1">
      <c r="A386" s="16" t="s">
        <v>561</v>
      </c>
      <c r="B386" s="7" t="s">
        <v>562</v>
      </c>
      <c r="C386" s="7"/>
      <c r="D386" s="7"/>
      <c r="E386" s="6">
        <f t="shared" si="14"/>
        <v>300</v>
      </c>
      <c r="F386" s="6">
        <f>F387</f>
        <v>300</v>
      </c>
      <c r="G386" s="6">
        <f>G387</f>
        <v>0</v>
      </c>
    </row>
    <row r="387" spans="1:255" ht="52.5" customHeight="1">
      <c r="A387" s="7" t="s">
        <v>24</v>
      </c>
      <c r="B387" s="7" t="s">
        <v>562</v>
      </c>
      <c r="C387" s="7" t="s">
        <v>16</v>
      </c>
      <c r="D387" s="7" t="s">
        <v>11</v>
      </c>
      <c r="E387" s="6">
        <f t="shared" si="14"/>
        <v>300</v>
      </c>
      <c r="F387" s="6">
        <v>300</v>
      </c>
      <c r="G387" s="6"/>
      <c r="H387" s="3"/>
      <c r="I387" s="3"/>
      <c r="J387" s="3"/>
      <c r="K387" s="3"/>
      <c r="L387" s="3"/>
      <c r="M387" s="3"/>
      <c r="N387" s="3"/>
      <c r="O387" s="3"/>
      <c r="P387" s="3"/>
      <c r="Q387" s="3"/>
      <c r="R387" s="3"/>
      <c r="S387" s="3"/>
      <c r="T387" s="3"/>
      <c r="U387" s="3"/>
      <c r="V387" s="3"/>
      <c r="W387" s="3"/>
      <c r="X387" s="3"/>
      <c r="Y387" s="3"/>
      <c r="Z387" s="3"/>
      <c r="AA387" s="3"/>
      <c r="AB387" s="3"/>
      <c r="AC387" s="3"/>
      <c r="AD387" s="3"/>
      <c r="AE387" s="3"/>
      <c r="AF387" s="3"/>
      <c r="AG387" s="3"/>
      <c r="AH387" s="3"/>
      <c r="AI387" s="3"/>
      <c r="AJ387" s="3"/>
      <c r="AK387" s="3"/>
      <c r="AL387" s="3"/>
      <c r="AM387" s="3"/>
      <c r="AN387" s="3"/>
      <c r="AO387" s="3"/>
      <c r="AP387" s="3"/>
      <c r="AQ387" s="3"/>
      <c r="AR387" s="3"/>
      <c r="AS387" s="3"/>
      <c r="AT387" s="3"/>
      <c r="AU387" s="3"/>
      <c r="AV387" s="3"/>
      <c r="AW387" s="3"/>
      <c r="AX387" s="3"/>
      <c r="AY387" s="3"/>
      <c r="AZ387" s="3"/>
      <c r="BA387" s="3"/>
      <c r="BB387" s="3"/>
      <c r="BC387" s="3"/>
      <c r="BD387" s="3"/>
      <c r="BE387" s="3"/>
      <c r="BF387" s="3"/>
      <c r="BG387" s="3"/>
      <c r="BH387" s="3"/>
      <c r="BI387" s="3"/>
      <c r="BJ387" s="3"/>
      <c r="BK387" s="3"/>
      <c r="BL387" s="3"/>
      <c r="BM387" s="3"/>
      <c r="BN387" s="3"/>
      <c r="BO387" s="3"/>
      <c r="BP387" s="3"/>
      <c r="BQ387" s="3"/>
      <c r="BR387" s="3"/>
      <c r="BS387" s="3"/>
      <c r="BT387" s="3"/>
      <c r="BU387" s="3"/>
      <c r="BV387" s="3"/>
      <c r="BW387" s="3"/>
      <c r="BX387" s="3"/>
      <c r="BY387" s="3"/>
      <c r="BZ387" s="3"/>
      <c r="CA387" s="3"/>
      <c r="CB387" s="3"/>
      <c r="CC387" s="3"/>
      <c r="CD387" s="3"/>
      <c r="CE387" s="3"/>
      <c r="CF387" s="3"/>
      <c r="CG387" s="3"/>
      <c r="CH387" s="3"/>
      <c r="CI387" s="3"/>
      <c r="CJ387" s="3"/>
      <c r="CK387" s="3"/>
      <c r="CL387" s="3"/>
      <c r="CM387" s="3"/>
      <c r="CN387" s="3"/>
      <c r="CO387" s="3"/>
      <c r="CP387" s="3"/>
      <c r="CQ387" s="3"/>
      <c r="CR387" s="3"/>
      <c r="CS387" s="3"/>
      <c r="CT387" s="3"/>
      <c r="CU387" s="3"/>
      <c r="CV387" s="3"/>
      <c r="CW387" s="3"/>
      <c r="CX387" s="3"/>
      <c r="CY387" s="3"/>
      <c r="CZ387" s="3"/>
      <c r="DA387" s="3"/>
      <c r="DB387" s="3"/>
      <c r="DC387" s="3"/>
      <c r="DD387" s="3"/>
      <c r="DE387" s="3"/>
      <c r="DF387" s="3"/>
      <c r="DG387" s="3"/>
      <c r="DH387" s="3"/>
      <c r="DI387" s="3"/>
      <c r="DJ387" s="3"/>
      <c r="DK387" s="3"/>
      <c r="DL387" s="3"/>
      <c r="DM387" s="3"/>
      <c r="DN387" s="3"/>
      <c r="DO387" s="3"/>
      <c r="DP387" s="3"/>
      <c r="DQ387" s="3"/>
      <c r="DR387" s="3"/>
      <c r="DS387" s="3"/>
      <c r="DT387" s="3"/>
      <c r="DU387" s="3"/>
      <c r="DV387" s="3"/>
      <c r="DW387" s="3"/>
      <c r="DX387" s="3"/>
      <c r="DY387" s="3"/>
      <c r="DZ387" s="3"/>
      <c r="EA387" s="3"/>
      <c r="EB387" s="3"/>
      <c r="EC387" s="3"/>
      <c r="ED387" s="3"/>
      <c r="EE387" s="3"/>
      <c r="EF387" s="3"/>
      <c r="EG387" s="3"/>
      <c r="EH387" s="3"/>
      <c r="EI387" s="3"/>
      <c r="EJ387" s="3"/>
      <c r="EK387" s="3"/>
      <c r="EL387" s="3"/>
      <c r="EM387" s="3"/>
      <c r="EN387" s="3"/>
      <c r="EO387" s="3"/>
      <c r="EP387" s="3"/>
      <c r="EQ387" s="3"/>
      <c r="ER387" s="3"/>
      <c r="ES387" s="3"/>
      <c r="ET387" s="3"/>
      <c r="EU387" s="3"/>
      <c r="EV387" s="3"/>
      <c r="EW387" s="3"/>
      <c r="EX387" s="3"/>
      <c r="EY387" s="3"/>
      <c r="EZ387" s="3"/>
      <c r="FA387" s="3"/>
      <c r="FB387" s="3"/>
      <c r="FC387" s="3"/>
      <c r="FD387" s="3"/>
      <c r="FE387" s="3"/>
      <c r="FF387" s="3"/>
      <c r="FG387" s="3"/>
      <c r="FH387" s="3"/>
      <c r="FI387" s="3"/>
      <c r="FJ387" s="3"/>
      <c r="FK387" s="3"/>
      <c r="FL387" s="3"/>
      <c r="FM387" s="3"/>
      <c r="FN387" s="3"/>
      <c r="FO387" s="3"/>
      <c r="FP387" s="3"/>
      <c r="FQ387" s="3"/>
      <c r="FR387" s="3"/>
      <c r="FS387" s="3"/>
      <c r="FT387" s="3"/>
      <c r="FU387" s="3"/>
      <c r="FV387" s="3"/>
      <c r="FW387" s="3"/>
      <c r="FX387" s="3"/>
      <c r="FY387" s="3"/>
      <c r="FZ387" s="3"/>
      <c r="GA387" s="3"/>
      <c r="GB387" s="3"/>
      <c r="GC387" s="3"/>
      <c r="GD387" s="3"/>
      <c r="GE387" s="3"/>
      <c r="GF387" s="3"/>
      <c r="GG387" s="3"/>
      <c r="GH387" s="3"/>
      <c r="GI387" s="3"/>
      <c r="GJ387" s="3"/>
      <c r="GK387" s="3"/>
      <c r="GL387" s="3"/>
      <c r="GM387" s="3"/>
      <c r="GN387" s="3"/>
      <c r="GO387" s="3"/>
      <c r="GP387" s="3"/>
      <c r="GQ387" s="3"/>
      <c r="GR387" s="3"/>
      <c r="GS387" s="3"/>
      <c r="GT387" s="3"/>
      <c r="GU387" s="3"/>
      <c r="GV387" s="3"/>
      <c r="GW387" s="3"/>
      <c r="GX387" s="3"/>
      <c r="GY387" s="3"/>
      <c r="GZ387" s="3"/>
      <c r="HA387" s="3"/>
      <c r="HB387" s="3"/>
      <c r="HC387" s="3"/>
      <c r="HD387" s="3"/>
      <c r="HE387" s="3"/>
      <c r="HF387" s="3"/>
      <c r="HG387" s="3"/>
      <c r="HH387" s="3"/>
      <c r="HI387" s="3"/>
      <c r="HJ387" s="3"/>
      <c r="HK387" s="3"/>
      <c r="HL387" s="3"/>
      <c r="HM387" s="3"/>
      <c r="HN387" s="3"/>
      <c r="HO387" s="3"/>
      <c r="HP387" s="3"/>
      <c r="HQ387" s="3"/>
      <c r="HR387" s="3"/>
      <c r="HS387" s="3"/>
      <c r="HT387" s="3"/>
      <c r="HU387" s="3"/>
      <c r="HV387" s="3"/>
      <c r="HW387" s="3"/>
      <c r="HX387" s="3"/>
      <c r="HY387" s="3"/>
      <c r="HZ387" s="3"/>
      <c r="IA387" s="3"/>
      <c r="IB387" s="3"/>
      <c r="IC387" s="3"/>
      <c r="ID387" s="3"/>
      <c r="IE387" s="3"/>
      <c r="IF387" s="3"/>
      <c r="IG387" s="3"/>
      <c r="IH387" s="3"/>
      <c r="II387" s="3"/>
      <c r="IJ387" s="3"/>
      <c r="IK387" s="3"/>
      <c r="IL387" s="3"/>
      <c r="IM387" s="3"/>
      <c r="IN387" s="3"/>
      <c r="IO387" s="3"/>
      <c r="IP387" s="3"/>
      <c r="IQ387" s="3"/>
      <c r="IR387" s="3"/>
      <c r="IS387" s="3"/>
      <c r="IT387" s="3"/>
      <c r="IU387" s="3"/>
    </row>
    <row r="388" spans="1:7" ht="154.5" customHeight="1">
      <c r="A388" s="14" t="s">
        <v>563</v>
      </c>
      <c r="B388" s="14" t="s">
        <v>564</v>
      </c>
      <c r="C388" s="7"/>
      <c r="D388" s="7"/>
      <c r="E388" s="15">
        <f t="shared" si="14"/>
        <v>230025</v>
      </c>
      <c r="F388" s="15">
        <f>F389</f>
        <v>0</v>
      </c>
      <c r="G388" s="15">
        <f>G389</f>
        <v>230025</v>
      </c>
    </row>
    <row r="389" spans="1:7" ht="46.5" customHeight="1">
      <c r="A389" s="16" t="s">
        <v>565</v>
      </c>
      <c r="B389" s="7" t="s">
        <v>566</v>
      </c>
      <c r="C389" s="7"/>
      <c r="D389" s="7"/>
      <c r="E389" s="6">
        <f t="shared" si="14"/>
        <v>230025</v>
      </c>
      <c r="F389" s="6">
        <f>F390+F391</f>
        <v>0</v>
      </c>
      <c r="G389" s="6">
        <f>G390+G391</f>
        <v>230025</v>
      </c>
    </row>
    <row r="390" spans="1:7" ht="51" customHeight="1">
      <c r="A390" s="7" t="s">
        <v>24</v>
      </c>
      <c r="B390" s="7" t="s">
        <v>566</v>
      </c>
      <c r="C390" s="7" t="s">
        <v>16</v>
      </c>
      <c r="D390" s="7" t="s">
        <v>11</v>
      </c>
      <c r="E390" s="6">
        <f t="shared" si="14"/>
        <v>2471</v>
      </c>
      <c r="F390" s="6"/>
      <c r="G390" s="6">
        <v>2471</v>
      </c>
    </row>
    <row r="391" spans="1:255" ht="45.75" customHeight="1">
      <c r="A391" s="16" t="s">
        <v>36</v>
      </c>
      <c r="B391" s="7" t="s">
        <v>566</v>
      </c>
      <c r="C391" s="7" t="s">
        <v>19</v>
      </c>
      <c r="D391" s="7" t="s">
        <v>11</v>
      </c>
      <c r="E391" s="6">
        <f t="shared" si="14"/>
        <v>227554</v>
      </c>
      <c r="F391" s="6"/>
      <c r="G391" s="6">
        <v>227554</v>
      </c>
      <c r="H391" s="1"/>
      <c r="I391" s="1"/>
      <c r="J391" s="1"/>
      <c r="K391" s="1"/>
      <c r="L391" s="1"/>
      <c r="M391" s="1"/>
      <c r="N391" s="1"/>
      <c r="O391" s="1"/>
      <c r="P391" s="1"/>
      <c r="Q391" s="1"/>
      <c r="R391" s="1"/>
      <c r="S391" s="1"/>
      <c r="T391" s="1"/>
      <c r="U391" s="1"/>
      <c r="V391" s="1"/>
      <c r="W391" s="1"/>
      <c r="X391" s="1"/>
      <c r="Y391" s="1"/>
      <c r="Z391" s="1"/>
      <c r="AA391" s="1"/>
      <c r="AB391" s="1"/>
      <c r="AC391" s="1"/>
      <c r="AD391" s="1"/>
      <c r="AE391" s="1"/>
      <c r="AF391" s="1"/>
      <c r="AG391" s="1"/>
      <c r="AH391" s="1"/>
      <c r="AI391" s="1"/>
      <c r="AJ391" s="1"/>
      <c r="AK391" s="1"/>
      <c r="AL391" s="1"/>
      <c r="AM391" s="1"/>
      <c r="AN391" s="1"/>
      <c r="AO391" s="1"/>
      <c r="AP391" s="1"/>
      <c r="AQ391" s="1"/>
      <c r="AR391" s="1"/>
      <c r="AS391" s="1"/>
      <c r="AT391" s="1"/>
      <c r="AU391" s="1"/>
      <c r="AV391" s="1"/>
      <c r="AW391" s="1"/>
      <c r="AX391" s="1"/>
      <c r="AY391" s="1"/>
      <c r="AZ391" s="1"/>
      <c r="BA391" s="1"/>
      <c r="BB391" s="1"/>
      <c r="BC391" s="1"/>
      <c r="BD391" s="1"/>
      <c r="BE391" s="1"/>
      <c r="BF391" s="1"/>
      <c r="BG391" s="1"/>
      <c r="BH391" s="1"/>
      <c r="BI391" s="1"/>
      <c r="BJ391" s="1"/>
      <c r="BK391" s="1"/>
      <c r="BL391" s="1"/>
      <c r="BM391" s="1"/>
      <c r="BN391" s="1"/>
      <c r="BO391" s="1"/>
      <c r="BP391" s="1"/>
      <c r="BQ391" s="1"/>
      <c r="BR391" s="1"/>
      <c r="BS391" s="1"/>
      <c r="BT391" s="1"/>
      <c r="BU391" s="1"/>
      <c r="BV391" s="1"/>
      <c r="BW391" s="1"/>
      <c r="BX391" s="1"/>
      <c r="BY391" s="1"/>
      <c r="BZ391" s="1"/>
      <c r="CA391" s="1"/>
      <c r="CB391" s="1"/>
      <c r="CC391" s="1"/>
      <c r="CD391" s="1"/>
      <c r="CE391" s="1"/>
      <c r="CF391" s="1"/>
      <c r="CG391" s="1"/>
      <c r="CH391" s="1"/>
      <c r="CI391" s="1"/>
      <c r="CJ391" s="1"/>
      <c r="CK391" s="1"/>
      <c r="CL391" s="1"/>
      <c r="CM391" s="1"/>
      <c r="CN391" s="1"/>
      <c r="CO391" s="1"/>
      <c r="CP391" s="1"/>
      <c r="CQ391" s="1"/>
      <c r="CR391" s="1"/>
      <c r="CS391" s="1"/>
      <c r="CT391" s="1"/>
      <c r="CU391" s="1"/>
      <c r="CV391" s="1"/>
      <c r="CW391" s="1"/>
      <c r="CX391" s="1"/>
      <c r="CY391" s="1"/>
      <c r="CZ391" s="1"/>
      <c r="DA391" s="1"/>
      <c r="DB391" s="1"/>
      <c r="DC391" s="1"/>
      <c r="DD391" s="1"/>
      <c r="DE391" s="1"/>
      <c r="DF391" s="1"/>
      <c r="DG391" s="1"/>
      <c r="DH391" s="1"/>
      <c r="DI391" s="1"/>
      <c r="DJ391" s="1"/>
      <c r="DK391" s="1"/>
      <c r="DL391" s="1"/>
      <c r="DM391" s="1"/>
      <c r="DN391" s="1"/>
      <c r="DO391" s="1"/>
      <c r="DP391" s="1"/>
      <c r="DQ391" s="1"/>
      <c r="DR391" s="1"/>
      <c r="DS391" s="1"/>
      <c r="DT391" s="1"/>
      <c r="DU391" s="1"/>
      <c r="DV391" s="1"/>
      <c r="DW391" s="1"/>
      <c r="DX391" s="1"/>
      <c r="DY391" s="1"/>
      <c r="DZ391" s="1"/>
      <c r="EA391" s="1"/>
      <c r="EB391" s="1"/>
      <c r="EC391" s="1"/>
      <c r="ED391" s="1"/>
      <c r="EE391" s="1"/>
      <c r="EF391" s="1"/>
      <c r="EG391" s="1"/>
      <c r="EH391" s="1"/>
      <c r="EI391" s="1"/>
      <c r="EJ391" s="1"/>
      <c r="EK391" s="1"/>
      <c r="EL391" s="1"/>
      <c r="EM391" s="1"/>
      <c r="EN391" s="1"/>
      <c r="EO391" s="1"/>
      <c r="EP391" s="1"/>
      <c r="EQ391" s="1"/>
      <c r="ER391" s="1"/>
      <c r="ES391" s="1"/>
      <c r="ET391" s="1"/>
      <c r="EU391" s="1"/>
      <c r="EV391" s="1"/>
      <c r="EW391" s="1"/>
      <c r="EX391" s="1"/>
      <c r="EY391" s="1"/>
      <c r="EZ391" s="1"/>
      <c r="FA391" s="1"/>
      <c r="FB391" s="1"/>
      <c r="FC391" s="1"/>
      <c r="FD391" s="1"/>
      <c r="FE391" s="1"/>
      <c r="FF391" s="1"/>
      <c r="FG391" s="1"/>
      <c r="FH391" s="1"/>
      <c r="FI391" s="1"/>
      <c r="FJ391" s="1"/>
      <c r="FK391" s="1"/>
      <c r="FL391" s="1"/>
      <c r="FM391" s="1"/>
      <c r="FN391" s="1"/>
      <c r="FO391" s="1"/>
      <c r="FP391" s="1"/>
      <c r="FQ391" s="1"/>
      <c r="FR391" s="1"/>
      <c r="FS391" s="1"/>
      <c r="FT391" s="1"/>
      <c r="FU391" s="1"/>
      <c r="FV391" s="1"/>
      <c r="FW391" s="1"/>
      <c r="FX391" s="1"/>
      <c r="FY391" s="1"/>
      <c r="FZ391" s="1"/>
      <c r="GA391" s="1"/>
      <c r="GB391" s="1"/>
      <c r="GC391" s="1"/>
      <c r="GD391" s="1"/>
      <c r="GE391" s="1"/>
      <c r="GF391" s="1"/>
      <c r="GG391" s="1"/>
      <c r="GH391" s="1"/>
      <c r="GI391" s="1"/>
      <c r="GJ391" s="1"/>
      <c r="GK391" s="1"/>
      <c r="GL391" s="1"/>
      <c r="GM391" s="1"/>
      <c r="GN391" s="1"/>
      <c r="GO391" s="1"/>
      <c r="GP391" s="1"/>
      <c r="GQ391" s="1"/>
      <c r="GR391" s="1"/>
      <c r="GS391" s="1"/>
      <c r="GT391" s="1"/>
      <c r="GU391" s="1"/>
      <c r="GV391" s="1"/>
      <c r="GW391" s="1"/>
      <c r="GX391" s="1"/>
      <c r="GY391" s="1"/>
      <c r="GZ391" s="1"/>
      <c r="HA391" s="1"/>
      <c r="HB391" s="1"/>
      <c r="HC391" s="1"/>
      <c r="HD391" s="1"/>
      <c r="HE391" s="1"/>
      <c r="HF391" s="1"/>
      <c r="HG391" s="1"/>
      <c r="HH391" s="1"/>
      <c r="HI391" s="1"/>
      <c r="HJ391" s="1"/>
      <c r="HK391" s="1"/>
      <c r="HL391" s="1"/>
      <c r="HM391" s="1"/>
      <c r="HN391" s="1"/>
      <c r="HO391" s="1"/>
      <c r="HP391" s="1"/>
      <c r="HQ391" s="1"/>
      <c r="HR391" s="1"/>
      <c r="HS391" s="1"/>
      <c r="HT391" s="1"/>
      <c r="HU391" s="1"/>
      <c r="HV391" s="1"/>
      <c r="HW391" s="1"/>
      <c r="HX391" s="1"/>
      <c r="HY391" s="1"/>
      <c r="HZ391" s="1"/>
      <c r="IA391" s="1"/>
      <c r="IB391" s="1"/>
      <c r="IC391" s="1"/>
      <c r="ID391" s="1"/>
      <c r="IE391" s="1"/>
      <c r="IF391" s="1"/>
      <c r="IG391" s="1"/>
      <c r="IH391" s="1"/>
      <c r="II391" s="1"/>
      <c r="IJ391" s="1"/>
      <c r="IK391" s="1"/>
      <c r="IL391" s="1"/>
      <c r="IM391" s="1"/>
      <c r="IN391" s="1"/>
      <c r="IO391" s="1"/>
      <c r="IP391" s="1"/>
      <c r="IQ391" s="1"/>
      <c r="IR391" s="1"/>
      <c r="IS391" s="1"/>
      <c r="IT391" s="1"/>
      <c r="IU391" s="1"/>
    </row>
    <row r="392" spans="1:7" ht="102.75" customHeight="1">
      <c r="A392" s="18" t="s">
        <v>567</v>
      </c>
      <c r="B392" s="14" t="s">
        <v>568</v>
      </c>
      <c r="C392" s="7"/>
      <c r="D392" s="7"/>
      <c r="E392" s="15">
        <f t="shared" si="14"/>
        <v>124945</v>
      </c>
      <c r="F392" s="15">
        <f>F393</f>
        <v>0</v>
      </c>
      <c r="G392" s="15">
        <f>G393</f>
        <v>124945</v>
      </c>
    </row>
    <row r="393" spans="1:7" ht="75.75" customHeight="1">
      <c r="A393" s="16" t="s">
        <v>569</v>
      </c>
      <c r="B393" s="7" t="s">
        <v>570</v>
      </c>
      <c r="C393" s="7"/>
      <c r="D393" s="7"/>
      <c r="E393" s="6">
        <f t="shared" si="14"/>
        <v>124945</v>
      </c>
      <c r="F393" s="6">
        <f>F394+F395</f>
        <v>0</v>
      </c>
      <c r="G393" s="6">
        <f>G394+G395</f>
        <v>124945</v>
      </c>
    </row>
    <row r="394" spans="1:7" ht="54" customHeight="1">
      <c r="A394" s="7" t="s">
        <v>24</v>
      </c>
      <c r="B394" s="7" t="s">
        <v>570</v>
      </c>
      <c r="C394" s="7" t="s">
        <v>16</v>
      </c>
      <c r="D394" s="7" t="s">
        <v>11</v>
      </c>
      <c r="E394" s="6">
        <f t="shared" si="14"/>
        <v>1245</v>
      </c>
      <c r="F394" s="6"/>
      <c r="G394" s="6">
        <v>1245</v>
      </c>
    </row>
    <row r="395" spans="1:7" ht="40.5" customHeight="1">
      <c r="A395" s="16" t="s">
        <v>36</v>
      </c>
      <c r="B395" s="7" t="s">
        <v>570</v>
      </c>
      <c r="C395" s="7" t="s">
        <v>19</v>
      </c>
      <c r="D395" s="7" t="s">
        <v>11</v>
      </c>
      <c r="E395" s="6">
        <f t="shared" si="14"/>
        <v>123700</v>
      </c>
      <c r="F395" s="6"/>
      <c r="G395" s="6">
        <v>123700</v>
      </c>
    </row>
    <row r="396" spans="1:7" s="1" customFormat="1" ht="139.5" customHeight="1">
      <c r="A396" s="18" t="s">
        <v>571</v>
      </c>
      <c r="B396" s="14" t="s">
        <v>572</v>
      </c>
      <c r="C396" s="7"/>
      <c r="D396" s="7"/>
      <c r="E396" s="15">
        <f t="shared" si="14"/>
        <v>6631</v>
      </c>
      <c r="F396" s="15">
        <f>F397</f>
        <v>0</v>
      </c>
      <c r="G396" s="15">
        <f>G397</f>
        <v>6631</v>
      </c>
    </row>
    <row r="397" spans="1:255" s="1" customFormat="1" ht="111.75" customHeight="1">
      <c r="A397" s="5" t="s">
        <v>573</v>
      </c>
      <c r="B397" s="7" t="s">
        <v>574</v>
      </c>
      <c r="C397" s="7"/>
      <c r="D397" s="7"/>
      <c r="E397" s="6">
        <f t="shared" si="14"/>
        <v>6631</v>
      </c>
      <c r="F397" s="6">
        <f>F398+F399</f>
        <v>0</v>
      </c>
      <c r="G397" s="6">
        <f>G398+G399</f>
        <v>6631</v>
      </c>
      <c r="H397" s="2"/>
      <c r="I397" s="2"/>
      <c r="J397" s="2"/>
      <c r="K397" s="2"/>
      <c r="L397" s="2"/>
      <c r="M397" s="2"/>
      <c r="N397" s="2"/>
      <c r="O397" s="2"/>
      <c r="P397" s="2"/>
      <c r="Q397" s="2"/>
      <c r="R397" s="2"/>
      <c r="S397" s="2"/>
      <c r="T397" s="2"/>
      <c r="U397" s="2"/>
      <c r="V397" s="2"/>
      <c r="W397" s="2"/>
      <c r="X397" s="2"/>
      <c r="Y397" s="2"/>
      <c r="Z397" s="2"/>
      <c r="AA397" s="2"/>
      <c r="AB397" s="2"/>
      <c r="AC397" s="2"/>
      <c r="AD397" s="2"/>
      <c r="AE397" s="2"/>
      <c r="AF397" s="2"/>
      <c r="AG397" s="2"/>
      <c r="AH397" s="2"/>
      <c r="AI397" s="2"/>
      <c r="AJ397" s="2"/>
      <c r="AK397" s="2"/>
      <c r="AL397" s="2"/>
      <c r="AM397" s="2"/>
      <c r="AN397" s="2"/>
      <c r="AO397" s="2"/>
      <c r="AP397" s="2"/>
      <c r="AQ397" s="2"/>
      <c r="AR397" s="2"/>
      <c r="AS397" s="2"/>
      <c r="AT397" s="2"/>
      <c r="AU397" s="2"/>
      <c r="AV397" s="2"/>
      <c r="AW397" s="2"/>
      <c r="AX397" s="2"/>
      <c r="AY397" s="2"/>
      <c r="AZ397" s="2"/>
      <c r="BA397" s="2"/>
      <c r="BB397" s="2"/>
      <c r="BC397" s="2"/>
      <c r="BD397" s="2"/>
      <c r="BE397" s="2"/>
      <c r="BF397" s="2"/>
      <c r="BG397" s="2"/>
      <c r="BH397" s="2"/>
      <c r="BI397" s="2"/>
      <c r="BJ397" s="2"/>
      <c r="BK397" s="2"/>
      <c r="BL397" s="2"/>
      <c r="BM397" s="2"/>
      <c r="BN397" s="2"/>
      <c r="BO397" s="2"/>
      <c r="BP397" s="2"/>
      <c r="BQ397" s="2"/>
      <c r="BR397" s="2"/>
      <c r="BS397" s="2"/>
      <c r="BT397" s="2"/>
      <c r="BU397" s="2"/>
      <c r="BV397" s="2"/>
      <c r="BW397" s="2"/>
      <c r="BX397" s="2"/>
      <c r="BY397" s="2"/>
      <c r="BZ397" s="2"/>
      <c r="CA397" s="2"/>
      <c r="CB397" s="2"/>
      <c r="CC397" s="2"/>
      <c r="CD397" s="2"/>
      <c r="CE397" s="2"/>
      <c r="CF397" s="2"/>
      <c r="CG397" s="2"/>
      <c r="CH397" s="2"/>
      <c r="CI397" s="2"/>
      <c r="CJ397" s="2"/>
      <c r="CK397" s="2"/>
      <c r="CL397" s="2"/>
      <c r="CM397" s="2"/>
      <c r="CN397" s="2"/>
      <c r="CO397" s="2"/>
      <c r="CP397" s="2"/>
      <c r="CQ397" s="2"/>
      <c r="CR397" s="2"/>
      <c r="CS397" s="2"/>
      <c r="CT397" s="2"/>
      <c r="CU397" s="2"/>
      <c r="CV397" s="2"/>
      <c r="CW397" s="2"/>
      <c r="CX397" s="2"/>
      <c r="CY397" s="2"/>
      <c r="CZ397" s="2"/>
      <c r="DA397" s="2"/>
      <c r="DB397" s="2"/>
      <c r="DC397" s="2"/>
      <c r="DD397" s="2"/>
      <c r="DE397" s="2"/>
      <c r="DF397" s="2"/>
      <c r="DG397" s="2"/>
      <c r="DH397" s="2"/>
      <c r="DI397" s="2"/>
      <c r="DJ397" s="2"/>
      <c r="DK397" s="2"/>
      <c r="DL397" s="2"/>
      <c r="DM397" s="2"/>
      <c r="DN397" s="2"/>
      <c r="DO397" s="2"/>
      <c r="DP397" s="2"/>
      <c r="DQ397" s="2"/>
      <c r="DR397" s="2"/>
      <c r="DS397" s="2"/>
      <c r="DT397" s="2"/>
      <c r="DU397" s="2"/>
      <c r="DV397" s="2"/>
      <c r="DW397" s="2"/>
      <c r="DX397" s="2"/>
      <c r="DY397" s="2"/>
      <c r="DZ397" s="2"/>
      <c r="EA397" s="2"/>
      <c r="EB397" s="2"/>
      <c r="EC397" s="2"/>
      <c r="ED397" s="2"/>
      <c r="EE397" s="2"/>
      <c r="EF397" s="2"/>
      <c r="EG397" s="2"/>
      <c r="EH397" s="2"/>
      <c r="EI397" s="2"/>
      <c r="EJ397" s="2"/>
      <c r="EK397" s="2"/>
      <c r="EL397" s="2"/>
      <c r="EM397" s="2"/>
      <c r="EN397" s="2"/>
      <c r="EO397" s="2"/>
      <c r="EP397" s="2"/>
      <c r="EQ397" s="2"/>
      <c r="ER397" s="2"/>
      <c r="ES397" s="2"/>
      <c r="ET397" s="2"/>
      <c r="EU397" s="2"/>
      <c r="EV397" s="2"/>
      <c r="EW397" s="2"/>
      <c r="EX397" s="2"/>
      <c r="EY397" s="2"/>
      <c r="EZ397" s="2"/>
      <c r="FA397" s="2"/>
      <c r="FB397" s="2"/>
      <c r="FC397" s="2"/>
      <c r="FD397" s="2"/>
      <c r="FE397" s="2"/>
      <c r="FF397" s="2"/>
      <c r="FG397" s="2"/>
      <c r="FH397" s="2"/>
      <c r="FI397" s="2"/>
      <c r="FJ397" s="2"/>
      <c r="FK397" s="2"/>
      <c r="FL397" s="2"/>
      <c r="FM397" s="2"/>
      <c r="FN397" s="2"/>
      <c r="FO397" s="2"/>
      <c r="FP397" s="2"/>
      <c r="FQ397" s="2"/>
      <c r="FR397" s="2"/>
      <c r="FS397" s="2"/>
      <c r="FT397" s="2"/>
      <c r="FU397" s="2"/>
      <c r="FV397" s="2"/>
      <c r="FW397" s="2"/>
      <c r="FX397" s="2"/>
      <c r="FY397" s="2"/>
      <c r="FZ397" s="2"/>
      <c r="GA397" s="2"/>
      <c r="GB397" s="2"/>
      <c r="GC397" s="2"/>
      <c r="GD397" s="2"/>
      <c r="GE397" s="2"/>
      <c r="GF397" s="2"/>
      <c r="GG397" s="2"/>
      <c r="GH397" s="2"/>
      <c r="GI397" s="2"/>
      <c r="GJ397" s="2"/>
      <c r="GK397" s="2"/>
      <c r="GL397" s="2"/>
      <c r="GM397" s="2"/>
      <c r="GN397" s="2"/>
      <c r="GO397" s="2"/>
      <c r="GP397" s="2"/>
      <c r="GQ397" s="2"/>
      <c r="GR397" s="2"/>
      <c r="GS397" s="2"/>
      <c r="GT397" s="2"/>
      <c r="GU397" s="2"/>
      <c r="GV397" s="2"/>
      <c r="GW397" s="2"/>
      <c r="GX397" s="2"/>
      <c r="GY397" s="2"/>
      <c r="GZ397" s="2"/>
      <c r="HA397" s="2"/>
      <c r="HB397" s="2"/>
      <c r="HC397" s="2"/>
      <c r="HD397" s="2"/>
      <c r="HE397" s="2"/>
      <c r="HF397" s="2"/>
      <c r="HG397" s="2"/>
      <c r="HH397" s="2"/>
      <c r="HI397" s="2"/>
      <c r="HJ397" s="2"/>
      <c r="HK397" s="2"/>
      <c r="HL397" s="2"/>
      <c r="HM397" s="2"/>
      <c r="HN397" s="2"/>
      <c r="HO397" s="2"/>
      <c r="HP397" s="2"/>
      <c r="HQ397" s="2"/>
      <c r="HR397" s="2"/>
      <c r="HS397" s="2"/>
      <c r="HT397" s="2"/>
      <c r="HU397" s="2"/>
      <c r="HV397" s="2"/>
      <c r="HW397" s="2"/>
      <c r="HX397" s="2"/>
      <c r="HY397" s="2"/>
      <c r="HZ397" s="2"/>
      <c r="IA397" s="2"/>
      <c r="IB397" s="2"/>
      <c r="IC397" s="2"/>
      <c r="ID397" s="2"/>
      <c r="IE397" s="2"/>
      <c r="IF397" s="2"/>
      <c r="IG397" s="2"/>
      <c r="IH397" s="2"/>
      <c r="II397" s="2"/>
      <c r="IJ397" s="2"/>
      <c r="IK397" s="2"/>
      <c r="IL397" s="2"/>
      <c r="IM397" s="2"/>
      <c r="IN397" s="2"/>
      <c r="IO397" s="2"/>
      <c r="IP397" s="2"/>
      <c r="IQ397" s="2"/>
      <c r="IR397" s="2"/>
      <c r="IS397" s="2"/>
      <c r="IT397" s="2"/>
      <c r="IU397" s="2"/>
    </row>
    <row r="398" spans="1:255" s="1" customFormat="1" ht="51" customHeight="1">
      <c r="A398" s="7" t="s">
        <v>24</v>
      </c>
      <c r="B398" s="7" t="s">
        <v>574</v>
      </c>
      <c r="C398" s="7" t="s">
        <v>16</v>
      </c>
      <c r="D398" s="7" t="s">
        <v>11</v>
      </c>
      <c r="E398" s="6">
        <f t="shared" si="14"/>
        <v>70</v>
      </c>
      <c r="F398" s="6"/>
      <c r="G398" s="6">
        <v>70</v>
      </c>
      <c r="H398" s="2"/>
      <c r="I398" s="2"/>
      <c r="J398" s="2"/>
      <c r="K398" s="2"/>
      <c r="L398" s="2"/>
      <c r="M398" s="2"/>
      <c r="N398" s="2"/>
      <c r="O398" s="2"/>
      <c r="P398" s="2"/>
      <c r="Q398" s="2"/>
      <c r="R398" s="2"/>
      <c r="S398" s="2"/>
      <c r="T398" s="2"/>
      <c r="U398" s="2"/>
      <c r="V398" s="2"/>
      <c r="W398" s="2"/>
      <c r="X398" s="2"/>
      <c r="Y398" s="2"/>
      <c r="Z398" s="2"/>
      <c r="AA398" s="2"/>
      <c r="AB398" s="2"/>
      <c r="AC398" s="2"/>
      <c r="AD398" s="2"/>
      <c r="AE398" s="2"/>
      <c r="AF398" s="2"/>
      <c r="AG398" s="2"/>
      <c r="AH398" s="2"/>
      <c r="AI398" s="2"/>
      <c r="AJ398" s="2"/>
      <c r="AK398" s="2"/>
      <c r="AL398" s="2"/>
      <c r="AM398" s="2"/>
      <c r="AN398" s="2"/>
      <c r="AO398" s="2"/>
      <c r="AP398" s="2"/>
      <c r="AQ398" s="2"/>
      <c r="AR398" s="2"/>
      <c r="AS398" s="2"/>
      <c r="AT398" s="2"/>
      <c r="AU398" s="2"/>
      <c r="AV398" s="2"/>
      <c r="AW398" s="2"/>
      <c r="AX398" s="2"/>
      <c r="AY398" s="2"/>
      <c r="AZ398" s="2"/>
      <c r="BA398" s="2"/>
      <c r="BB398" s="2"/>
      <c r="BC398" s="2"/>
      <c r="BD398" s="2"/>
      <c r="BE398" s="2"/>
      <c r="BF398" s="2"/>
      <c r="BG398" s="2"/>
      <c r="BH398" s="2"/>
      <c r="BI398" s="2"/>
      <c r="BJ398" s="2"/>
      <c r="BK398" s="2"/>
      <c r="BL398" s="2"/>
      <c r="BM398" s="2"/>
      <c r="BN398" s="2"/>
      <c r="BO398" s="2"/>
      <c r="BP398" s="2"/>
      <c r="BQ398" s="2"/>
      <c r="BR398" s="2"/>
      <c r="BS398" s="2"/>
      <c r="BT398" s="2"/>
      <c r="BU398" s="2"/>
      <c r="BV398" s="2"/>
      <c r="BW398" s="2"/>
      <c r="BX398" s="2"/>
      <c r="BY398" s="2"/>
      <c r="BZ398" s="2"/>
      <c r="CA398" s="2"/>
      <c r="CB398" s="2"/>
      <c r="CC398" s="2"/>
      <c r="CD398" s="2"/>
      <c r="CE398" s="2"/>
      <c r="CF398" s="2"/>
      <c r="CG398" s="2"/>
      <c r="CH398" s="2"/>
      <c r="CI398" s="2"/>
      <c r="CJ398" s="2"/>
      <c r="CK398" s="2"/>
      <c r="CL398" s="2"/>
      <c r="CM398" s="2"/>
      <c r="CN398" s="2"/>
      <c r="CO398" s="2"/>
      <c r="CP398" s="2"/>
      <c r="CQ398" s="2"/>
      <c r="CR398" s="2"/>
      <c r="CS398" s="2"/>
      <c r="CT398" s="2"/>
      <c r="CU398" s="2"/>
      <c r="CV398" s="2"/>
      <c r="CW398" s="2"/>
      <c r="CX398" s="2"/>
      <c r="CY398" s="2"/>
      <c r="CZ398" s="2"/>
      <c r="DA398" s="2"/>
      <c r="DB398" s="2"/>
      <c r="DC398" s="2"/>
      <c r="DD398" s="2"/>
      <c r="DE398" s="2"/>
      <c r="DF398" s="2"/>
      <c r="DG398" s="2"/>
      <c r="DH398" s="2"/>
      <c r="DI398" s="2"/>
      <c r="DJ398" s="2"/>
      <c r="DK398" s="2"/>
      <c r="DL398" s="2"/>
      <c r="DM398" s="2"/>
      <c r="DN398" s="2"/>
      <c r="DO398" s="2"/>
      <c r="DP398" s="2"/>
      <c r="DQ398" s="2"/>
      <c r="DR398" s="2"/>
      <c r="DS398" s="2"/>
      <c r="DT398" s="2"/>
      <c r="DU398" s="2"/>
      <c r="DV398" s="2"/>
      <c r="DW398" s="2"/>
      <c r="DX398" s="2"/>
      <c r="DY398" s="2"/>
      <c r="DZ398" s="2"/>
      <c r="EA398" s="2"/>
      <c r="EB398" s="2"/>
      <c r="EC398" s="2"/>
      <c r="ED398" s="2"/>
      <c r="EE398" s="2"/>
      <c r="EF398" s="2"/>
      <c r="EG398" s="2"/>
      <c r="EH398" s="2"/>
      <c r="EI398" s="2"/>
      <c r="EJ398" s="2"/>
      <c r="EK398" s="2"/>
      <c r="EL398" s="2"/>
      <c r="EM398" s="2"/>
      <c r="EN398" s="2"/>
      <c r="EO398" s="2"/>
      <c r="EP398" s="2"/>
      <c r="EQ398" s="2"/>
      <c r="ER398" s="2"/>
      <c r="ES398" s="2"/>
      <c r="ET398" s="2"/>
      <c r="EU398" s="2"/>
      <c r="EV398" s="2"/>
      <c r="EW398" s="2"/>
      <c r="EX398" s="2"/>
      <c r="EY398" s="2"/>
      <c r="EZ398" s="2"/>
      <c r="FA398" s="2"/>
      <c r="FB398" s="2"/>
      <c r="FC398" s="2"/>
      <c r="FD398" s="2"/>
      <c r="FE398" s="2"/>
      <c r="FF398" s="2"/>
      <c r="FG398" s="2"/>
      <c r="FH398" s="2"/>
      <c r="FI398" s="2"/>
      <c r="FJ398" s="2"/>
      <c r="FK398" s="2"/>
      <c r="FL398" s="2"/>
      <c r="FM398" s="2"/>
      <c r="FN398" s="2"/>
      <c r="FO398" s="2"/>
      <c r="FP398" s="2"/>
      <c r="FQ398" s="2"/>
      <c r="FR398" s="2"/>
      <c r="FS398" s="2"/>
      <c r="FT398" s="2"/>
      <c r="FU398" s="2"/>
      <c r="FV398" s="2"/>
      <c r="FW398" s="2"/>
      <c r="FX398" s="2"/>
      <c r="FY398" s="2"/>
      <c r="FZ398" s="2"/>
      <c r="GA398" s="2"/>
      <c r="GB398" s="2"/>
      <c r="GC398" s="2"/>
      <c r="GD398" s="2"/>
      <c r="GE398" s="2"/>
      <c r="GF398" s="2"/>
      <c r="GG398" s="2"/>
      <c r="GH398" s="2"/>
      <c r="GI398" s="2"/>
      <c r="GJ398" s="2"/>
      <c r="GK398" s="2"/>
      <c r="GL398" s="2"/>
      <c r="GM398" s="2"/>
      <c r="GN398" s="2"/>
      <c r="GO398" s="2"/>
      <c r="GP398" s="2"/>
      <c r="GQ398" s="2"/>
      <c r="GR398" s="2"/>
      <c r="GS398" s="2"/>
      <c r="GT398" s="2"/>
      <c r="GU398" s="2"/>
      <c r="GV398" s="2"/>
      <c r="GW398" s="2"/>
      <c r="GX398" s="2"/>
      <c r="GY398" s="2"/>
      <c r="GZ398" s="2"/>
      <c r="HA398" s="2"/>
      <c r="HB398" s="2"/>
      <c r="HC398" s="2"/>
      <c r="HD398" s="2"/>
      <c r="HE398" s="2"/>
      <c r="HF398" s="2"/>
      <c r="HG398" s="2"/>
      <c r="HH398" s="2"/>
      <c r="HI398" s="2"/>
      <c r="HJ398" s="2"/>
      <c r="HK398" s="2"/>
      <c r="HL398" s="2"/>
      <c r="HM398" s="2"/>
      <c r="HN398" s="2"/>
      <c r="HO398" s="2"/>
      <c r="HP398" s="2"/>
      <c r="HQ398" s="2"/>
      <c r="HR398" s="2"/>
      <c r="HS398" s="2"/>
      <c r="HT398" s="2"/>
      <c r="HU398" s="2"/>
      <c r="HV398" s="2"/>
      <c r="HW398" s="2"/>
      <c r="HX398" s="2"/>
      <c r="HY398" s="2"/>
      <c r="HZ398" s="2"/>
      <c r="IA398" s="2"/>
      <c r="IB398" s="2"/>
      <c r="IC398" s="2"/>
      <c r="ID398" s="2"/>
      <c r="IE398" s="2"/>
      <c r="IF398" s="2"/>
      <c r="IG398" s="2"/>
      <c r="IH398" s="2"/>
      <c r="II398" s="2"/>
      <c r="IJ398" s="2"/>
      <c r="IK398" s="2"/>
      <c r="IL398" s="2"/>
      <c r="IM398" s="2"/>
      <c r="IN398" s="2"/>
      <c r="IO398" s="2"/>
      <c r="IP398" s="2"/>
      <c r="IQ398" s="2"/>
      <c r="IR398" s="2"/>
      <c r="IS398" s="2"/>
      <c r="IT398" s="2"/>
      <c r="IU398" s="2"/>
    </row>
    <row r="399" spans="1:255" s="1" customFormat="1" ht="44.25" customHeight="1">
      <c r="A399" s="16" t="s">
        <v>36</v>
      </c>
      <c r="B399" s="7" t="s">
        <v>574</v>
      </c>
      <c r="C399" s="7" t="s">
        <v>19</v>
      </c>
      <c r="D399" s="7" t="s">
        <v>11</v>
      </c>
      <c r="E399" s="6">
        <f t="shared" si="14"/>
        <v>6561</v>
      </c>
      <c r="F399" s="6"/>
      <c r="G399" s="6">
        <v>6561</v>
      </c>
      <c r="H399" s="2"/>
      <c r="I399" s="2"/>
      <c r="J399" s="2"/>
      <c r="K399" s="2"/>
      <c r="L399" s="2"/>
      <c r="M399" s="2"/>
      <c r="N399" s="2"/>
      <c r="O399" s="2"/>
      <c r="P399" s="2"/>
      <c r="Q399" s="2"/>
      <c r="R399" s="2"/>
      <c r="S399" s="2"/>
      <c r="T399" s="2"/>
      <c r="U399" s="2"/>
      <c r="V399" s="2"/>
      <c r="W399" s="2"/>
      <c r="X399" s="2"/>
      <c r="Y399" s="2"/>
      <c r="Z399" s="2"/>
      <c r="AA399" s="2"/>
      <c r="AB399" s="2"/>
      <c r="AC399" s="2"/>
      <c r="AD399" s="2"/>
      <c r="AE399" s="2"/>
      <c r="AF399" s="2"/>
      <c r="AG399" s="2"/>
      <c r="AH399" s="2"/>
      <c r="AI399" s="2"/>
      <c r="AJ399" s="2"/>
      <c r="AK399" s="2"/>
      <c r="AL399" s="2"/>
      <c r="AM399" s="2"/>
      <c r="AN399" s="2"/>
      <c r="AO399" s="2"/>
      <c r="AP399" s="2"/>
      <c r="AQ399" s="2"/>
      <c r="AR399" s="2"/>
      <c r="AS399" s="2"/>
      <c r="AT399" s="2"/>
      <c r="AU399" s="2"/>
      <c r="AV399" s="2"/>
      <c r="AW399" s="2"/>
      <c r="AX399" s="2"/>
      <c r="AY399" s="2"/>
      <c r="AZ399" s="2"/>
      <c r="BA399" s="2"/>
      <c r="BB399" s="2"/>
      <c r="BC399" s="2"/>
      <c r="BD399" s="2"/>
      <c r="BE399" s="2"/>
      <c r="BF399" s="2"/>
      <c r="BG399" s="2"/>
      <c r="BH399" s="2"/>
      <c r="BI399" s="2"/>
      <c r="BJ399" s="2"/>
      <c r="BK399" s="2"/>
      <c r="BL399" s="2"/>
      <c r="BM399" s="2"/>
      <c r="BN399" s="2"/>
      <c r="BO399" s="2"/>
      <c r="BP399" s="2"/>
      <c r="BQ399" s="2"/>
      <c r="BR399" s="2"/>
      <c r="BS399" s="2"/>
      <c r="BT399" s="2"/>
      <c r="BU399" s="2"/>
      <c r="BV399" s="2"/>
      <c r="BW399" s="2"/>
      <c r="BX399" s="2"/>
      <c r="BY399" s="2"/>
      <c r="BZ399" s="2"/>
      <c r="CA399" s="2"/>
      <c r="CB399" s="2"/>
      <c r="CC399" s="2"/>
      <c r="CD399" s="2"/>
      <c r="CE399" s="2"/>
      <c r="CF399" s="2"/>
      <c r="CG399" s="2"/>
      <c r="CH399" s="2"/>
      <c r="CI399" s="2"/>
      <c r="CJ399" s="2"/>
      <c r="CK399" s="2"/>
      <c r="CL399" s="2"/>
      <c r="CM399" s="2"/>
      <c r="CN399" s="2"/>
      <c r="CO399" s="2"/>
      <c r="CP399" s="2"/>
      <c r="CQ399" s="2"/>
      <c r="CR399" s="2"/>
      <c r="CS399" s="2"/>
      <c r="CT399" s="2"/>
      <c r="CU399" s="2"/>
      <c r="CV399" s="2"/>
      <c r="CW399" s="2"/>
      <c r="CX399" s="2"/>
      <c r="CY399" s="2"/>
      <c r="CZ399" s="2"/>
      <c r="DA399" s="2"/>
      <c r="DB399" s="2"/>
      <c r="DC399" s="2"/>
      <c r="DD399" s="2"/>
      <c r="DE399" s="2"/>
      <c r="DF399" s="2"/>
      <c r="DG399" s="2"/>
      <c r="DH399" s="2"/>
      <c r="DI399" s="2"/>
      <c r="DJ399" s="2"/>
      <c r="DK399" s="2"/>
      <c r="DL399" s="2"/>
      <c r="DM399" s="2"/>
      <c r="DN399" s="2"/>
      <c r="DO399" s="2"/>
      <c r="DP399" s="2"/>
      <c r="DQ399" s="2"/>
      <c r="DR399" s="2"/>
      <c r="DS399" s="2"/>
      <c r="DT399" s="2"/>
      <c r="DU399" s="2"/>
      <c r="DV399" s="2"/>
      <c r="DW399" s="2"/>
      <c r="DX399" s="2"/>
      <c r="DY399" s="2"/>
      <c r="DZ399" s="2"/>
      <c r="EA399" s="2"/>
      <c r="EB399" s="2"/>
      <c r="EC399" s="2"/>
      <c r="ED399" s="2"/>
      <c r="EE399" s="2"/>
      <c r="EF399" s="2"/>
      <c r="EG399" s="2"/>
      <c r="EH399" s="2"/>
      <c r="EI399" s="2"/>
      <c r="EJ399" s="2"/>
      <c r="EK399" s="2"/>
      <c r="EL399" s="2"/>
      <c r="EM399" s="2"/>
      <c r="EN399" s="2"/>
      <c r="EO399" s="2"/>
      <c r="EP399" s="2"/>
      <c r="EQ399" s="2"/>
      <c r="ER399" s="2"/>
      <c r="ES399" s="2"/>
      <c r="ET399" s="2"/>
      <c r="EU399" s="2"/>
      <c r="EV399" s="2"/>
      <c r="EW399" s="2"/>
      <c r="EX399" s="2"/>
      <c r="EY399" s="2"/>
      <c r="EZ399" s="2"/>
      <c r="FA399" s="2"/>
      <c r="FB399" s="2"/>
      <c r="FC399" s="2"/>
      <c r="FD399" s="2"/>
      <c r="FE399" s="2"/>
      <c r="FF399" s="2"/>
      <c r="FG399" s="2"/>
      <c r="FH399" s="2"/>
      <c r="FI399" s="2"/>
      <c r="FJ399" s="2"/>
      <c r="FK399" s="2"/>
      <c r="FL399" s="2"/>
      <c r="FM399" s="2"/>
      <c r="FN399" s="2"/>
      <c r="FO399" s="2"/>
      <c r="FP399" s="2"/>
      <c r="FQ399" s="2"/>
      <c r="FR399" s="2"/>
      <c r="FS399" s="2"/>
      <c r="FT399" s="2"/>
      <c r="FU399" s="2"/>
      <c r="FV399" s="2"/>
      <c r="FW399" s="2"/>
      <c r="FX399" s="2"/>
      <c r="FY399" s="2"/>
      <c r="FZ399" s="2"/>
      <c r="GA399" s="2"/>
      <c r="GB399" s="2"/>
      <c r="GC399" s="2"/>
      <c r="GD399" s="2"/>
      <c r="GE399" s="2"/>
      <c r="GF399" s="2"/>
      <c r="GG399" s="2"/>
      <c r="GH399" s="2"/>
      <c r="GI399" s="2"/>
      <c r="GJ399" s="2"/>
      <c r="GK399" s="2"/>
      <c r="GL399" s="2"/>
      <c r="GM399" s="2"/>
      <c r="GN399" s="2"/>
      <c r="GO399" s="2"/>
      <c r="GP399" s="2"/>
      <c r="GQ399" s="2"/>
      <c r="GR399" s="2"/>
      <c r="GS399" s="2"/>
      <c r="GT399" s="2"/>
      <c r="GU399" s="2"/>
      <c r="GV399" s="2"/>
      <c r="GW399" s="2"/>
      <c r="GX399" s="2"/>
      <c r="GY399" s="2"/>
      <c r="GZ399" s="2"/>
      <c r="HA399" s="2"/>
      <c r="HB399" s="2"/>
      <c r="HC399" s="2"/>
      <c r="HD399" s="2"/>
      <c r="HE399" s="2"/>
      <c r="HF399" s="2"/>
      <c r="HG399" s="2"/>
      <c r="HH399" s="2"/>
      <c r="HI399" s="2"/>
      <c r="HJ399" s="2"/>
      <c r="HK399" s="2"/>
      <c r="HL399" s="2"/>
      <c r="HM399" s="2"/>
      <c r="HN399" s="2"/>
      <c r="HO399" s="2"/>
      <c r="HP399" s="2"/>
      <c r="HQ399" s="2"/>
      <c r="HR399" s="2"/>
      <c r="HS399" s="2"/>
      <c r="HT399" s="2"/>
      <c r="HU399" s="2"/>
      <c r="HV399" s="2"/>
      <c r="HW399" s="2"/>
      <c r="HX399" s="2"/>
      <c r="HY399" s="2"/>
      <c r="HZ399" s="2"/>
      <c r="IA399" s="2"/>
      <c r="IB399" s="2"/>
      <c r="IC399" s="2"/>
      <c r="ID399" s="2"/>
      <c r="IE399" s="2"/>
      <c r="IF399" s="2"/>
      <c r="IG399" s="2"/>
      <c r="IH399" s="2"/>
      <c r="II399" s="2"/>
      <c r="IJ399" s="2"/>
      <c r="IK399" s="2"/>
      <c r="IL399" s="2"/>
      <c r="IM399" s="2"/>
      <c r="IN399" s="2"/>
      <c r="IO399" s="2"/>
      <c r="IP399" s="2"/>
      <c r="IQ399" s="2"/>
      <c r="IR399" s="2"/>
      <c r="IS399" s="2"/>
      <c r="IT399" s="2"/>
      <c r="IU399" s="2"/>
    </row>
    <row r="400" spans="1:255" s="1" customFormat="1" ht="100.5" customHeight="1">
      <c r="A400" s="18" t="s">
        <v>575</v>
      </c>
      <c r="B400" s="14" t="s">
        <v>576</v>
      </c>
      <c r="C400" s="7"/>
      <c r="D400" s="7"/>
      <c r="E400" s="15">
        <f t="shared" si="14"/>
        <v>20787</v>
      </c>
      <c r="F400" s="15">
        <f>F401</f>
        <v>0</v>
      </c>
      <c r="G400" s="15">
        <f>G401</f>
        <v>20787</v>
      </c>
      <c r="H400" s="2"/>
      <c r="I400" s="2"/>
      <c r="J400" s="2"/>
      <c r="K400" s="2"/>
      <c r="L400" s="2"/>
      <c r="M400" s="2"/>
      <c r="N400" s="2"/>
      <c r="O400" s="2"/>
      <c r="P400" s="2"/>
      <c r="Q400" s="2"/>
      <c r="R400" s="2"/>
      <c r="S400" s="2"/>
      <c r="T400" s="2"/>
      <c r="U400" s="2"/>
      <c r="V400" s="2"/>
      <c r="W400" s="2"/>
      <c r="X400" s="2"/>
      <c r="Y400" s="2"/>
      <c r="Z400" s="2"/>
      <c r="AA400" s="2"/>
      <c r="AB400" s="2"/>
      <c r="AC400" s="2"/>
      <c r="AD400" s="2"/>
      <c r="AE400" s="2"/>
      <c r="AF400" s="2"/>
      <c r="AG400" s="2"/>
      <c r="AH400" s="2"/>
      <c r="AI400" s="2"/>
      <c r="AJ400" s="2"/>
      <c r="AK400" s="2"/>
      <c r="AL400" s="2"/>
      <c r="AM400" s="2"/>
      <c r="AN400" s="2"/>
      <c r="AO400" s="2"/>
      <c r="AP400" s="2"/>
      <c r="AQ400" s="2"/>
      <c r="AR400" s="2"/>
      <c r="AS400" s="2"/>
      <c r="AT400" s="2"/>
      <c r="AU400" s="2"/>
      <c r="AV400" s="2"/>
      <c r="AW400" s="2"/>
      <c r="AX400" s="2"/>
      <c r="AY400" s="2"/>
      <c r="AZ400" s="2"/>
      <c r="BA400" s="2"/>
      <c r="BB400" s="2"/>
      <c r="BC400" s="2"/>
      <c r="BD400" s="2"/>
      <c r="BE400" s="2"/>
      <c r="BF400" s="2"/>
      <c r="BG400" s="2"/>
      <c r="BH400" s="2"/>
      <c r="BI400" s="2"/>
      <c r="BJ400" s="2"/>
      <c r="BK400" s="2"/>
      <c r="BL400" s="2"/>
      <c r="BM400" s="2"/>
      <c r="BN400" s="2"/>
      <c r="BO400" s="2"/>
      <c r="BP400" s="2"/>
      <c r="BQ400" s="2"/>
      <c r="BR400" s="2"/>
      <c r="BS400" s="2"/>
      <c r="BT400" s="2"/>
      <c r="BU400" s="2"/>
      <c r="BV400" s="2"/>
      <c r="BW400" s="2"/>
      <c r="BX400" s="2"/>
      <c r="BY400" s="2"/>
      <c r="BZ400" s="2"/>
      <c r="CA400" s="2"/>
      <c r="CB400" s="2"/>
      <c r="CC400" s="2"/>
      <c r="CD400" s="2"/>
      <c r="CE400" s="2"/>
      <c r="CF400" s="2"/>
      <c r="CG400" s="2"/>
      <c r="CH400" s="2"/>
      <c r="CI400" s="2"/>
      <c r="CJ400" s="2"/>
      <c r="CK400" s="2"/>
      <c r="CL400" s="2"/>
      <c r="CM400" s="2"/>
      <c r="CN400" s="2"/>
      <c r="CO400" s="2"/>
      <c r="CP400" s="2"/>
      <c r="CQ400" s="2"/>
      <c r="CR400" s="2"/>
      <c r="CS400" s="2"/>
      <c r="CT400" s="2"/>
      <c r="CU400" s="2"/>
      <c r="CV400" s="2"/>
      <c r="CW400" s="2"/>
      <c r="CX400" s="2"/>
      <c r="CY400" s="2"/>
      <c r="CZ400" s="2"/>
      <c r="DA400" s="2"/>
      <c r="DB400" s="2"/>
      <c r="DC400" s="2"/>
      <c r="DD400" s="2"/>
      <c r="DE400" s="2"/>
      <c r="DF400" s="2"/>
      <c r="DG400" s="2"/>
      <c r="DH400" s="2"/>
      <c r="DI400" s="2"/>
      <c r="DJ400" s="2"/>
      <c r="DK400" s="2"/>
      <c r="DL400" s="2"/>
      <c r="DM400" s="2"/>
      <c r="DN400" s="2"/>
      <c r="DO400" s="2"/>
      <c r="DP400" s="2"/>
      <c r="DQ400" s="2"/>
      <c r="DR400" s="2"/>
      <c r="DS400" s="2"/>
      <c r="DT400" s="2"/>
      <c r="DU400" s="2"/>
      <c r="DV400" s="2"/>
      <c r="DW400" s="2"/>
      <c r="DX400" s="2"/>
      <c r="DY400" s="2"/>
      <c r="DZ400" s="2"/>
      <c r="EA400" s="2"/>
      <c r="EB400" s="2"/>
      <c r="EC400" s="2"/>
      <c r="ED400" s="2"/>
      <c r="EE400" s="2"/>
      <c r="EF400" s="2"/>
      <c r="EG400" s="2"/>
      <c r="EH400" s="2"/>
      <c r="EI400" s="2"/>
      <c r="EJ400" s="2"/>
      <c r="EK400" s="2"/>
      <c r="EL400" s="2"/>
      <c r="EM400" s="2"/>
      <c r="EN400" s="2"/>
      <c r="EO400" s="2"/>
      <c r="EP400" s="2"/>
      <c r="EQ400" s="2"/>
      <c r="ER400" s="2"/>
      <c r="ES400" s="2"/>
      <c r="ET400" s="2"/>
      <c r="EU400" s="2"/>
      <c r="EV400" s="2"/>
      <c r="EW400" s="2"/>
      <c r="EX400" s="2"/>
      <c r="EY400" s="2"/>
      <c r="EZ400" s="2"/>
      <c r="FA400" s="2"/>
      <c r="FB400" s="2"/>
      <c r="FC400" s="2"/>
      <c r="FD400" s="2"/>
      <c r="FE400" s="2"/>
      <c r="FF400" s="2"/>
      <c r="FG400" s="2"/>
      <c r="FH400" s="2"/>
      <c r="FI400" s="2"/>
      <c r="FJ400" s="2"/>
      <c r="FK400" s="2"/>
      <c r="FL400" s="2"/>
      <c r="FM400" s="2"/>
      <c r="FN400" s="2"/>
      <c r="FO400" s="2"/>
      <c r="FP400" s="2"/>
      <c r="FQ400" s="2"/>
      <c r="FR400" s="2"/>
      <c r="FS400" s="2"/>
      <c r="FT400" s="2"/>
      <c r="FU400" s="2"/>
      <c r="FV400" s="2"/>
      <c r="FW400" s="2"/>
      <c r="FX400" s="2"/>
      <c r="FY400" s="2"/>
      <c r="FZ400" s="2"/>
      <c r="GA400" s="2"/>
      <c r="GB400" s="2"/>
      <c r="GC400" s="2"/>
      <c r="GD400" s="2"/>
      <c r="GE400" s="2"/>
      <c r="GF400" s="2"/>
      <c r="GG400" s="2"/>
      <c r="GH400" s="2"/>
      <c r="GI400" s="2"/>
      <c r="GJ400" s="2"/>
      <c r="GK400" s="2"/>
      <c r="GL400" s="2"/>
      <c r="GM400" s="2"/>
      <c r="GN400" s="2"/>
      <c r="GO400" s="2"/>
      <c r="GP400" s="2"/>
      <c r="GQ400" s="2"/>
      <c r="GR400" s="2"/>
      <c r="GS400" s="2"/>
      <c r="GT400" s="2"/>
      <c r="GU400" s="2"/>
      <c r="GV400" s="2"/>
      <c r="GW400" s="2"/>
      <c r="GX400" s="2"/>
      <c r="GY400" s="2"/>
      <c r="GZ400" s="2"/>
      <c r="HA400" s="2"/>
      <c r="HB400" s="2"/>
      <c r="HC400" s="2"/>
      <c r="HD400" s="2"/>
      <c r="HE400" s="2"/>
      <c r="HF400" s="2"/>
      <c r="HG400" s="2"/>
      <c r="HH400" s="2"/>
      <c r="HI400" s="2"/>
      <c r="HJ400" s="2"/>
      <c r="HK400" s="2"/>
      <c r="HL400" s="2"/>
      <c r="HM400" s="2"/>
      <c r="HN400" s="2"/>
      <c r="HO400" s="2"/>
      <c r="HP400" s="2"/>
      <c r="HQ400" s="2"/>
      <c r="HR400" s="2"/>
      <c r="HS400" s="2"/>
      <c r="HT400" s="2"/>
      <c r="HU400" s="2"/>
      <c r="HV400" s="2"/>
      <c r="HW400" s="2"/>
      <c r="HX400" s="2"/>
      <c r="HY400" s="2"/>
      <c r="HZ400" s="2"/>
      <c r="IA400" s="2"/>
      <c r="IB400" s="2"/>
      <c r="IC400" s="2"/>
      <c r="ID400" s="2"/>
      <c r="IE400" s="2"/>
      <c r="IF400" s="2"/>
      <c r="IG400" s="2"/>
      <c r="IH400" s="2"/>
      <c r="II400" s="2"/>
      <c r="IJ400" s="2"/>
      <c r="IK400" s="2"/>
      <c r="IL400" s="2"/>
      <c r="IM400" s="2"/>
      <c r="IN400" s="2"/>
      <c r="IO400" s="2"/>
      <c r="IP400" s="2"/>
      <c r="IQ400" s="2"/>
      <c r="IR400" s="2"/>
      <c r="IS400" s="2"/>
      <c r="IT400" s="2"/>
      <c r="IU400" s="2"/>
    </row>
    <row r="401" spans="1:7" ht="81.75" customHeight="1">
      <c r="A401" s="16" t="s">
        <v>577</v>
      </c>
      <c r="B401" s="7" t="s">
        <v>578</v>
      </c>
      <c r="C401" s="7"/>
      <c r="D401" s="7"/>
      <c r="E401" s="6">
        <f t="shared" si="14"/>
        <v>20787</v>
      </c>
      <c r="F401" s="6">
        <f>F402+F403</f>
        <v>0</v>
      </c>
      <c r="G401" s="6">
        <f>G402+G403</f>
        <v>20787</v>
      </c>
    </row>
    <row r="402" spans="1:7" ht="57" customHeight="1">
      <c r="A402" s="7" t="s">
        <v>24</v>
      </c>
      <c r="B402" s="7" t="s">
        <v>578</v>
      </c>
      <c r="C402" s="7" t="s">
        <v>16</v>
      </c>
      <c r="D402" s="7" t="s">
        <v>11</v>
      </c>
      <c r="E402" s="6">
        <f t="shared" si="14"/>
        <v>190</v>
      </c>
      <c r="F402" s="6"/>
      <c r="G402" s="6">
        <v>190</v>
      </c>
    </row>
    <row r="403" spans="1:255" ht="41.25" customHeight="1">
      <c r="A403" s="16" t="s">
        <v>36</v>
      </c>
      <c r="B403" s="7" t="s">
        <v>578</v>
      </c>
      <c r="C403" s="7" t="s">
        <v>19</v>
      </c>
      <c r="D403" s="7" t="s">
        <v>11</v>
      </c>
      <c r="E403" s="6">
        <f t="shared" si="14"/>
        <v>20597</v>
      </c>
      <c r="F403" s="6"/>
      <c r="G403" s="6">
        <f>21992-1395</f>
        <v>20597</v>
      </c>
      <c r="H403" s="1"/>
      <c r="I403" s="1"/>
      <c r="J403" s="1"/>
      <c r="K403" s="1"/>
      <c r="L403" s="1"/>
      <c r="M403" s="1"/>
      <c r="N403" s="1"/>
      <c r="O403" s="1"/>
      <c r="P403" s="1"/>
      <c r="Q403" s="1"/>
      <c r="R403" s="1"/>
      <c r="S403" s="1"/>
      <c r="T403" s="1"/>
      <c r="U403" s="1"/>
      <c r="V403" s="1"/>
      <c r="W403" s="1"/>
      <c r="X403" s="1"/>
      <c r="Y403" s="1"/>
      <c r="Z403" s="1"/>
      <c r="AA403" s="1"/>
      <c r="AB403" s="1"/>
      <c r="AC403" s="1"/>
      <c r="AD403" s="1"/>
      <c r="AE403" s="1"/>
      <c r="AF403" s="1"/>
      <c r="AG403" s="1"/>
      <c r="AH403" s="1"/>
      <c r="AI403" s="1"/>
      <c r="AJ403" s="1"/>
      <c r="AK403" s="1"/>
      <c r="AL403" s="1"/>
      <c r="AM403" s="1"/>
      <c r="AN403" s="1"/>
      <c r="AO403" s="1"/>
      <c r="AP403" s="1"/>
      <c r="AQ403" s="1"/>
      <c r="AR403" s="1"/>
      <c r="AS403" s="1"/>
      <c r="AT403" s="1"/>
      <c r="AU403" s="1"/>
      <c r="AV403" s="1"/>
      <c r="AW403" s="1"/>
      <c r="AX403" s="1"/>
      <c r="AY403" s="1"/>
      <c r="AZ403" s="1"/>
      <c r="BA403" s="1"/>
      <c r="BB403" s="1"/>
      <c r="BC403" s="1"/>
      <c r="BD403" s="1"/>
      <c r="BE403" s="1"/>
      <c r="BF403" s="1"/>
      <c r="BG403" s="1"/>
      <c r="BH403" s="1"/>
      <c r="BI403" s="1"/>
      <c r="BJ403" s="1"/>
      <c r="BK403" s="1"/>
      <c r="BL403" s="1"/>
      <c r="BM403" s="1"/>
      <c r="BN403" s="1"/>
      <c r="BO403" s="1"/>
      <c r="BP403" s="1"/>
      <c r="BQ403" s="1"/>
      <c r="BR403" s="1"/>
      <c r="BS403" s="1"/>
      <c r="BT403" s="1"/>
      <c r="BU403" s="1"/>
      <c r="BV403" s="1"/>
      <c r="BW403" s="1"/>
      <c r="BX403" s="1"/>
      <c r="BY403" s="1"/>
      <c r="BZ403" s="1"/>
      <c r="CA403" s="1"/>
      <c r="CB403" s="1"/>
      <c r="CC403" s="1"/>
      <c r="CD403" s="1"/>
      <c r="CE403" s="1"/>
      <c r="CF403" s="1"/>
      <c r="CG403" s="1"/>
      <c r="CH403" s="1"/>
      <c r="CI403" s="1"/>
      <c r="CJ403" s="1"/>
      <c r="CK403" s="1"/>
      <c r="CL403" s="1"/>
      <c r="CM403" s="1"/>
      <c r="CN403" s="1"/>
      <c r="CO403" s="1"/>
      <c r="CP403" s="1"/>
      <c r="CQ403" s="1"/>
      <c r="CR403" s="1"/>
      <c r="CS403" s="1"/>
      <c r="CT403" s="1"/>
      <c r="CU403" s="1"/>
      <c r="CV403" s="1"/>
      <c r="CW403" s="1"/>
      <c r="CX403" s="1"/>
      <c r="CY403" s="1"/>
      <c r="CZ403" s="1"/>
      <c r="DA403" s="1"/>
      <c r="DB403" s="1"/>
      <c r="DC403" s="1"/>
      <c r="DD403" s="1"/>
      <c r="DE403" s="1"/>
      <c r="DF403" s="1"/>
      <c r="DG403" s="1"/>
      <c r="DH403" s="1"/>
      <c r="DI403" s="1"/>
      <c r="DJ403" s="1"/>
      <c r="DK403" s="1"/>
      <c r="DL403" s="1"/>
      <c r="DM403" s="1"/>
      <c r="DN403" s="1"/>
      <c r="DO403" s="1"/>
      <c r="DP403" s="1"/>
      <c r="DQ403" s="1"/>
      <c r="DR403" s="1"/>
      <c r="DS403" s="1"/>
      <c r="DT403" s="1"/>
      <c r="DU403" s="1"/>
      <c r="DV403" s="1"/>
      <c r="DW403" s="1"/>
      <c r="DX403" s="1"/>
      <c r="DY403" s="1"/>
      <c r="DZ403" s="1"/>
      <c r="EA403" s="1"/>
      <c r="EB403" s="1"/>
      <c r="EC403" s="1"/>
      <c r="ED403" s="1"/>
      <c r="EE403" s="1"/>
      <c r="EF403" s="1"/>
      <c r="EG403" s="1"/>
      <c r="EH403" s="1"/>
      <c r="EI403" s="1"/>
      <c r="EJ403" s="1"/>
      <c r="EK403" s="1"/>
      <c r="EL403" s="1"/>
      <c r="EM403" s="1"/>
      <c r="EN403" s="1"/>
      <c r="EO403" s="1"/>
      <c r="EP403" s="1"/>
      <c r="EQ403" s="1"/>
      <c r="ER403" s="1"/>
      <c r="ES403" s="1"/>
      <c r="ET403" s="1"/>
      <c r="EU403" s="1"/>
      <c r="EV403" s="1"/>
      <c r="EW403" s="1"/>
      <c r="EX403" s="1"/>
      <c r="EY403" s="1"/>
      <c r="EZ403" s="1"/>
      <c r="FA403" s="1"/>
      <c r="FB403" s="1"/>
      <c r="FC403" s="1"/>
      <c r="FD403" s="1"/>
      <c r="FE403" s="1"/>
      <c r="FF403" s="1"/>
      <c r="FG403" s="1"/>
      <c r="FH403" s="1"/>
      <c r="FI403" s="1"/>
      <c r="FJ403" s="1"/>
      <c r="FK403" s="1"/>
      <c r="FL403" s="1"/>
      <c r="FM403" s="1"/>
      <c r="FN403" s="1"/>
      <c r="FO403" s="1"/>
      <c r="FP403" s="1"/>
      <c r="FQ403" s="1"/>
      <c r="FR403" s="1"/>
      <c r="FS403" s="1"/>
      <c r="FT403" s="1"/>
      <c r="FU403" s="1"/>
      <c r="FV403" s="1"/>
      <c r="FW403" s="1"/>
      <c r="FX403" s="1"/>
      <c r="FY403" s="1"/>
      <c r="FZ403" s="1"/>
      <c r="GA403" s="1"/>
      <c r="GB403" s="1"/>
      <c r="GC403" s="1"/>
      <c r="GD403" s="1"/>
      <c r="GE403" s="1"/>
      <c r="GF403" s="1"/>
      <c r="GG403" s="1"/>
      <c r="GH403" s="1"/>
      <c r="GI403" s="1"/>
      <c r="GJ403" s="1"/>
      <c r="GK403" s="1"/>
      <c r="GL403" s="1"/>
      <c r="GM403" s="1"/>
      <c r="GN403" s="1"/>
      <c r="GO403" s="1"/>
      <c r="GP403" s="1"/>
      <c r="GQ403" s="1"/>
      <c r="GR403" s="1"/>
      <c r="GS403" s="1"/>
      <c r="GT403" s="1"/>
      <c r="GU403" s="1"/>
      <c r="GV403" s="1"/>
      <c r="GW403" s="1"/>
      <c r="GX403" s="1"/>
      <c r="GY403" s="1"/>
      <c r="GZ403" s="1"/>
      <c r="HA403" s="1"/>
      <c r="HB403" s="1"/>
      <c r="HC403" s="1"/>
      <c r="HD403" s="1"/>
      <c r="HE403" s="1"/>
      <c r="HF403" s="1"/>
      <c r="HG403" s="1"/>
      <c r="HH403" s="1"/>
      <c r="HI403" s="1"/>
      <c r="HJ403" s="1"/>
      <c r="HK403" s="1"/>
      <c r="HL403" s="1"/>
      <c r="HM403" s="1"/>
      <c r="HN403" s="1"/>
      <c r="HO403" s="1"/>
      <c r="HP403" s="1"/>
      <c r="HQ403" s="1"/>
      <c r="HR403" s="1"/>
      <c r="HS403" s="1"/>
      <c r="HT403" s="1"/>
      <c r="HU403" s="1"/>
      <c r="HV403" s="1"/>
      <c r="HW403" s="1"/>
      <c r="HX403" s="1"/>
      <c r="HY403" s="1"/>
      <c r="HZ403" s="1"/>
      <c r="IA403" s="1"/>
      <c r="IB403" s="1"/>
      <c r="IC403" s="1"/>
      <c r="ID403" s="1"/>
      <c r="IE403" s="1"/>
      <c r="IF403" s="1"/>
      <c r="IG403" s="1"/>
      <c r="IH403" s="1"/>
      <c r="II403" s="1"/>
      <c r="IJ403" s="1"/>
      <c r="IK403" s="1"/>
      <c r="IL403" s="1"/>
      <c r="IM403" s="1"/>
      <c r="IN403" s="1"/>
      <c r="IO403" s="1"/>
      <c r="IP403" s="1"/>
      <c r="IQ403" s="1"/>
      <c r="IR403" s="1"/>
      <c r="IS403" s="1"/>
      <c r="IT403" s="1"/>
      <c r="IU403" s="1"/>
    </row>
    <row r="404" spans="1:7" ht="103.5" customHeight="1">
      <c r="A404" s="18" t="s">
        <v>579</v>
      </c>
      <c r="B404" s="14" t="s">
        <v>580</v>
      </c>
      <c r="C404" s="7"/>
      <c r="D404" s="7"/>
      <c r="E404" s="15">
        <f t="shared" si="14"/>
        <v>11710</v>
      </c>
      <c r="F404" s="15">
        <f>F405</f>
        <v>0</v>
      </c>
      <c r="G404" s="15">
        <f>G405</f>
        <v>11710</v>
      </c>
    </row>
    <row r="405" spans="1:7" ht="72" customHeight="1">
      <c r="A405" s="31" t="s">
        <v>581</v>
      </c>
      <c r="B405" s="7" t="s">
        <v>582</v>
      </c>
      <c r="C405" s="7"/>
      <c r="D405" s="7"/>
      <c r="E405" s="6">
        <f t="shared" si="14"/>
        <v>11710</v>
      </c>
      <c r="F405" s="6">
        <f>F406+F407</f>
        <v>0</v>
      </c>
      <c r="G405" s="6">
        <f>G406+G407</f>
        <v>11710</v>
      </c>
    </row>
    <row r="406" spans="1:7" ht="49.5" customHeight="1">
      <c r="A406" s="7" t="s">
        <v>24</v>
      </c>
      <c r="B406" s="7" t="s">
        <v>582</v>
      </c>
      <c r="C406" s="7" t="s">
        <v>16</v>
      </c>
      <c r="D406" s="7" t="s">
        <v>11</v>
      </c>
      <c r="E406" s="6">
        <f t="shared" si="14"/>
        <v>100</v>
      </c>
      <c r="F406" s="6"/>
      <c r="G406" s="6">
        <v>100</v>
      </c>
    </row>
    <row r="407" spans="1:7" ht="40.5" customHeight="1">
      <c r="A407" s="16" t="s">
        <v>36</v>
      </c>
      <c r="B407" s="7" t="s">
        <v>582</v>
      </c>
      <c r="C407" s="7" t="s">
        <v>19</v>
      </c>
      <c r="D407" s="7" t="s">
        <v>11</v>
      </c>
      <c r="E407" s="6">
        <f t="shared" si="14"/>
        <v>11610</v>
      </c>
      <c r="F407" s="6"/>
      <c r="G407" s="6">
        <v>11610</v>
      </c>
    </row>
    <row r="408" spans="1:255" ht="78" customHeight="1">
      <c r="A408" s="18" t="s">
        <v>583</v>
      </c>
      <c r="B408" s="14" t="s">
        <v>584</v>
      </c>
      <c r="C408" s="7"/>
      <c r="D408" s="7"/>
      <c r="E408" s="15">
        <f t="shared" si="14"/>
        <v>14607</v>
      </c>
      <c r="F408" s="15">
        <f>F409</f>
        <v>0</v>
      </c>
      <c r="G408" s="15">
        <f>G409</f>
        <v>14607</v>
      </c>
      <c r="H408" s="1"/>
      <c r="I408" s="1"/>
      <c r="J408" s="1"/>
      <c r="K408" s="1"/>
      <c r="L408" s="1"/>
      <c r="M408" s="1"/>
      <c r="N408" s="1"/>
      <c r="O408" s="1"/>
      <c r="P408" s="1"/>
      <c r="Q408" s="1"/>
      <c r="R408" s="1"/>
      <c r="S408" s="1"/>
      <c r="T408" s="1"/>
      <c r="U408" s="1"/>
      <c r="V408" s="1"/>
      <c r="W408" s="1"/>
      <c r="X408" s="1"/>
      <c r="Y408" s="1"/>
      <c r="Z408" s="1"/>
      <c r="AA408" s="1"/>
      <c r="AB408" s="1"/>
      <c r="AC408" s="1"/>
      <c r="AD408" s="1"/>
      <c r="AE408" s="1"/>
      <c r="AF408" s="1"/>
      <c r="AG408" s="1"/>
      <c r="AH408" s="1"/>
      <c r="AI408" s="1"/>
      <c r="AJ408" s="1"/>
      <c r="AK408" s="1"/>
      <c r="AL408" s="1"/>
      <c r="AM408" s="1"/>
      <c r="AN408" s="1"/>
      <c r="AO408" s="1"/>
      <c r="AP408" s="1"/>
      <c r="AQ408" s="1"/>
      <c r="AR408" s="1"/>
      <c r="AS408" s="1"/>
      <c r="AT408" s="1"/>
      <c r="AU408" s="1"/>
      <c r="AV408" s="1"/>
      <c r="AW408" s="1"/>
      <c r="AX408" s="1"/>
      <c r="AY408" s="1"/>
      <c r="AZ408" s="1"/>
      <c r="BA408" s="1"/>
      <c r="BB408" s="1"/>
      <c r="BC408" s="1"/>
      <c r="BD408" s="1"/>
      <c r="BE408" s="1"/>
      <c r="BF408" s="1"/>
      <c r="BG408" s="1"/>
      <c r="BH408" s="1"/>
      <c r="BI408" s="1"/>
      <c r="BJ408" s="1"/>
      <c r="BK408" s="1"/>
      <c r="BL408" s="1"/>
      <c r="BM408" s="1"/>
      <c r="BN408" s="1"/>
      <c r="BO408" s="1"/>
      <c r="BP408" s="1"/>
      <c r="BQ408" s="1"/>
      <c r="BR408" s="1"/>
      <c r="BS408" s="1"/>
      <c r="BT408" s="1"/>
      <c r="BU408" s="1"/>
      <c r="BV408" s="1"/>
      <c r="BW408" s="1"/>
      <c r="BX408" s="1"/>
      <c r="BY408" s="1"/>
      <c r="BZ408" s="1"/>
      <c r="CA408" s="1"/>
      <c r="CB408" s="1"/>
      <c r="CC408" s="1"/>
      <c r="CD408" s="1"/>
      <c r="CE408" s="1"/>
      <c r="CF408" s="1"/>
      <c r="CG408" s="1"/>
      <c r="CH408" s="1"/>
      <c r="CI408" s="1"/>
      <c r="CJ408" s="1"/>
      <c r="CK408" s="1"/>
      <c r="CL408" s="1"/>
      <c r="CM408" s="1"/>
      <c r="CN408" s="1"/>
      <c r="CO408" s="1"/>
      <c r="CP408" s="1"/>
      <c r="CQ408" s="1"/>
      <c r="CR408" s="1"/>
      <c r="CS408" s="1"/>
      <c r="CT408" s="1"/>
      <c r="CU408" s="1"/>
      <c r="CV408" s="1"/>
      <c r="CW408" s="1"/>
      <c r="CX408" s="1"/>
      <c r="CY408" s="1"/>
      <c r="CZ408" s="1"/>
      <c r="DA408" s="1"/>
      <c r="DB408" s="1"/>
      <c r="DC408" s="1"/>
      <c r="DD408" s="1"/>
      <c r="DE408" s="1"/>
      <c r="DF408" s="1"/>
      <c r="DG408" s="1"/>
      <c r="DH408" s="1"/>
      <c r="DI408" s="1"/>
      <c r="DJ408" s="1"/>
      <c r="DK408" s="1"/>
      <c r="DL408" s="1"/>
      <c r="DM408" s="1"/>
      <c r="DN408" s="1"/>
      <c r="DO408" s="1"/>
      <c r="DP408" s="1"/>
      <c r="DQ408" s="1"/>
      <c r="DR408" s="1"/>
      <c r="DS408" s="1"/>
      <c r="DT408" s="1"/>
      <c r="DU408" s="1"/>
      <c r="DV408" s="1"/>
      <c r="DW408" s="1"/>
      <c r="DX408" s="1"/>
      <c r="DY408" s="1"/>
      <c r="DZ408" s="1"/>
      <c r="EA408" s="1"/>
      <c r="EB408" s="1"/>
      <c r="EC408" s="1"/>
      <c r="ED408" s="1"/>
      <c r="EE408" s="1"/>
      <c r="EF408" s="1"/>
      <c r="EG408" s="1"/>
      <c r="EH408" s="1"/>
      <c r="EI408" s="1"/>
      <c r="EJ408" s="1"/>
      <c r="EK408" s="1"/>
      <c r="EL408" s="1"/>
      <c r="EM408" s="1"/>
      <c r="EN408" s="1"/>
      <c r="EO408" s="1"/>
      <c r="EP408" s="1"/>
      <c r="EQ408" s="1"/>
      <c r="ER408" s="1"/>
      <c r="ES408" s="1"/>
      <c r="ET408" s="1"/>
      <c r="EU408" s="1"/>
      <c r="EV408" s="1"/>
      <c r="EW408" s="1"/>
      <c r="EX408" s="1"/>
      <c r="EY408" s="1"/>
      <c r="EZ408" s="1"/>
      <c r="FA408" s="1"/>
      <c r="FB408" s="1"/>
      <c r="FC408" s="1"/>
      <c r="FD408" s="1"/>
      <c r="FE408" s="1"/>
      <c r="FF408" s="1"/>
      <c r="FG408" s="1"/>
      <c r="FH408" s="1"/>
      <c r="FI408" s="1"/>
      <c r="FJ408" s="1"/>
      <c r="FK408" s="1"/>
      <c r="FL408" s="1"/>
      <c r="FM408" s="1"/>
      <c r="FN408" s="1"/>
      <c r="FO408" s="1"/>
      <c r="FP408" s="1"/>
      <c r="FQ408" s="1"/>
      <c r="FR408" s="1"/>
      <c r="FS408" s="1"/>
      <c r="FT408" s="1"/>
      <c r="FU408" s="1"/>
      <c r="FV408" s="1"/>
      <c r="FW408" s="1"/>
      <c r="FX408" s="1"/>
      <c r="FY408" s="1"/>
      <c r="FZ408" s="1"/>
      <c r="GA408" s="1"/>
      <c r="GB408" s="1"/>
      <c r="GC408" s="1"/>
      <c r="GD408" s="1"/>
      <c r="GE408" s="1"/>
      <c r="GF408" s="1"/>
      <c r="GG408" s="1"/>
      <c r="GH408" s="1"/>
      <c r="GI408" s="1"/>
      <c r="GJ408" s="1"/>
      <c r="GK408" s="1"/>
      <c r="GL408" s="1"/>
      <c r="GM408" s="1"/>
      <c r="GN408" s="1"/>
      <c r="GO408" s="1"/>
      <c r="GP408" s="1"/>
      <c r="GQ408" s="1"/>
      <c r="GR408" s="1"/>
      <c r="GS408" s="1"/>
      <c r="GT408" s="1"/>
      <c r="GU408" s="1"/>
      <c r="GV408" s="1"/>
      <c r="GW408" s="1"/>
      <c r="GX408" s="1"/>
      <c r="GY408" s="1"/>
      <c r="GZ408" s="1"/>
      <c r="HA408" s="1"/>
      <c r="HB408" s="1"/>
      <c r="HC408" s="1"/>
      <c r="HD408" s="1"/>
      <c r="HE408" s="1"/>
      <c r="HF408" s="1"/>
      <c r="HG408" s="1"/>
      <c r="HH408" s="1"/>
      <c r="HI408" s="1"/>
      <c r="HJ408" s="1"/>
      <c r="HK408" s="1"/>
      <c r="HL408" s="1"/>
      <c r="HM408" s="1"/>
      <c r="HN408" s="1"/>
      <c r="HO408" s="1"/>
      <c r="HP408" s="1"/>
      <c r="HQ408" s="1"/>
      <c r="HR408" s="1"/>
      <c r="HS408" s="1"/>
      <c r="HT408" s="1"/>
      <c r="HU408" s="1"/>
      <c r="HV408" s="1"/>
      <c r="HW408" s="1"/>
      <c r="HX408" s="1"/>
      <c r="HY408" s="1"/>
      <c r="HZ408" s="1"/>
      <c r="IA408" s="1"/>
      <c r="IB408" s="1"/>
      <c r="IC408" s="1"/>
      <c r="ID408" s="1"/>
      <c r="IE408" s="1"/>
      <c r="IF408" s="1"/>
      <c r="IG408" s="1"/>
      <c r="IH408" s="1"/>
      <c r="II408" s="1"/>
      <c r="IJ408" s="1"/>
      <c r="IK408" s="1"/>
      <c r="IL408" s="1"/>
      <c r="IM408" s="1"/>
      <c r="IN408" s="1"/>
      <c r="IO408" s="1"/>
      <c r="IP408" s="1"/>
      <c r="IQ408" s="1"/>
      <c r="IR408" s="1"/>
      <c r="IS408" s="1"/>
      <c r="IT408" s="1"/>
      <c r="IU408" s="1"/>
    </row>
    <row r="409" spans="1:255" ht="63" customHeight="1">
      <c r="A409" s="16" t="s">
        <v>585</v>
      </c>
      <c r="B409" s="7" t="s">
        <v>586</v>
      </c>
      <c r="C409" s="7"/>
      <c r="D409" s="7"/>
      <c r="E409" s="6">
        <f t="shared" si="14"/>
        <v>14607</v>
      </c>
      <c r="F409" s="6">
        <f>F410+F411</f>
        <v>0</v>
      </c>
      <c r="G409" s="6">
        <f>G410+G411</f>
        <v>14607</v>
      </c>
      <c r="H409" s="1"/>
      <c r="I409" s="1"/>
      <c r="J409" s="1"/>
      <c r="K409" s="1"/>
      <c r="L409" s="1"/>
      <c r="M409" s="1"/>
      <c r="N409" s="1"/>
      <c r="O409" s="1"/>
      <c r="P409" s="1"/>
      <c r="Q409" s="1"/>
      <c r="R409" s="1"/>
      <c r="S409" s="1"/>
      <c r="T409" s="1"/>
      <c r="U409" s="1"/>
      <c r="V409" s="1"/>
      <c r="W409" s="1"/>
      <c r="X409" s="1"/>
      <c r="Y409" s="1"/>
      <c r="Z409" s="1"/>
      <c r="AA409" s="1"/>
      <c r="AB409" s="1"/>
      <c r="AC409" s="1"/>
      <c r="AD409" s="1"/>
      <c r="AE409" s="1"/>
      <c r="AF409" s="1"/>
      <c r="AG409" s="1"/>
      <c r="AH409" s="1"/>
      <c r="AI409" s="1"/>
      <c r="AJ409" s="1"/>
      <c r="AK409" s="1"/>
      <c r="AL409" s="1"/>
      <c r="AM409" s="1"/>
      <c r="AN409" s="1"/>
      <c r="AO409" s="1"/>
      <c r="AP409" s="1"/>
      <c r="AQ409" s="1"/>
      <c r="AR409" s="1"/>
      <c r="AS409" s="1"/>
      <c r="AT409" s="1"/>
      <c r="AU409" s="1"/>
      <c r="AV409" s="1"/>
      <c r="AW409" s="1"/>
      <c r="AX409" s="1"/>
      <c r="AY409" s="1"/>
      <c r="AZ409" s="1"/>
      <c r="BA409" s="1"/>
      <c r="BB409" s="1"/>
      <c r="BC409" s="1"/>
      <c r="BD409" s="1"/>
      <c r="BE409" s="1"/>
      <c r="BF409" s="1"/>
      <c r="BG409" s="1"/>
      <c r="BH409" s="1"/>
      <c r="BI409" s="1"/>
      <c r="BJ409" s="1"/>
      <c r="BK409" s="1"/>
      <c r="BL409" s="1"/>
      <c r="BM409" s="1"/>
      <c r="BN409" s="1"/>
      <c r="BO409" s="1"/>
      <c r="BP409" s="1"/>
      <c r="BQ409" s="1"/>
      <c r="BR409" s="1"/>
      <c r="BS409" s="1"/>
      <c r="BT409" s="1"/>
      <c r="BU409" s="1"/>
      <c r="BV409" s="1"/>
      <c r="BW409" s="1"/>
      <c r="BX409" s="1"/>
      <c r="BY409" s="1"/>
      <c r="BZ409" s="1"/>
      <c r="CA409" s="1"/>
      <c r="CB409" s="1"/>
      <c r="CC409" s="1"/>
      <c r="CD409" s="1"/>
      <c r="CE409" s="1"/>
      <c r="CF409" s="1"/>
      <c r="CG409" s="1"/>
      <c r="CH409" s="1"/>
      <c r="CI409" s="1"/>
      <c r="CJ409" s="1"/>
      <c r="CK409" s="1"/>
      <c r="CL409" s="1"/>
      <c r="CM409" s="1"/>
      <c r="CN409" s="1"/>
      <c r="CO409" s="1"/>
      <c r="CP409" s="1"/>
      <c r="CQ409" s="1"/>
      <c r="CR409" s="1"/>
      <c r="CS409" s="1"/>
      <c r="CT409" s="1"/>
      <c r="CU409" s="1"/>
      <c r="CV409" s="1"/>
      <c r="CW409" s="1"/>
      <c r="CX409" s="1"/>
      <c r="CY409" s="1"/>
      <c r="CZ409" s="1"/>
      <c r="DA409" s="1"/>
      <c r="DB409" s="1"/>
      <c r="DC409" s="1"/>
      <c r="DD409" s="1"/>
      <c r="DE409" s="1"/>
      <c r="DF409" s="1"/>
      <c r="DG409" s="1"/>
      <c r="DH409" s="1"/>
      <c r="DI409" s="1"/>
      <c r="DJ409" s="1"/>
      <c r="DK409" s="1"/>
      <c r="DL409" s="1"/>
      <c r="DM409" s="1"/>
      <c r="DN409" s="1"/>
      <c r="DO409" s="1"/>
      <c r="DP409" s="1"/>
      <c r="DQ409" s="1"/>
      <c r="DR409" s="1"/>
      <c r="DS409" s="1"/>
      <c r="DT409" s="1"/>
      <c r="DU409" s="1"/>
      <c r="DV409" s="1"/>
      <c r="DW409" s="1"/>
      <c r="DX409" s="1"/>
      <c r="DY409" s="1"/>
      <c r="DZ409" s="1"/>
      <c r="EA409" s="1"/>
      <c r="EB409" s="1"/>
      <c r="EC409" s="1"/>
      <c r="ED409" s="1"/>
      <c r="EE409" s="1"/>
      <c r="EF409" s="1"/>
      <c r="EG409" s="1"/>
      <c r="EH409" s="1"/>
      <c r="EI409" s="1"/>
      <c r="EJ409" s="1"/>
      <c r="EK409" s="1"/>
      <c r="EL409" s="1"/>
      <c r="EM409" s="1"/>
      <c r="EN409" s="1"/>
      <c r="EO409" s="1"/>
      <c r="EP409" s="1"/>
      <c r="EQ409" s="1"/>
      <c r="ER409" s="1"/>
      <c r="ES409" s="1"/>
      <c r="ET409" s="1"/>
      <c r="EU409" s="1"/>
      <c r="EV409" s="1"/>
      <c r="EW409" s="1"/>
      <c r="EX409" s="1"/>
      <c r="EY409" s="1"/>
      <c r="EZ409" s="1"/>
      <c r="FA409" s="1"/>
      <c r="FB409" s="1"/>
      <c r="FC409" s="1"/>
      <c r="FD409" s="1"/>
      <c r="FE409" s="1"/>
      <c r="FF409" s="1"/>
      <c r="FG409" s="1"/>
      <c r="FH409" s="1"/>
      <c r="FI409" s="1"/>
      <c r="FJ409" s="1"/>
      <c r="FK409" s="1"/>
      <c r="FL409" s="1"/>
      <c r="FM409" s="1"/>
      <c r="FN409" s="1"/>
      <c r="FO409" s="1"/>
      <c r="FP409" s="1"/>
      <c r="FQ409" s="1"/>
      <c r="FR409" s="1"/>
      <c r="FS409" s="1"/>
      <c r="FT409" s="1"/>
      <c r="FU409" s="1"/>
      <c r="FV409" s="1"/>
      <c r="FW409" s="1"/>
      <c r="FX409" s="1"/>
      <c r="FY409" s="1"/>
      <c r="FZ409" s="1"/>
      <c r="GA409" s="1"/>
      <c r="GB409" s="1"/>
      <c r="GC409" s="1"/>
      <c r="GD409" s="1"/>
      <c r="GE409" s="1"/>
      <c r="GF409" s="1"/>
      <c r="GG409" s="1"/>
      <c r="GH409" s="1"/>
      <c r="GI409" s="1"/>
      <c r="GJ409" s="1"/>
      <c r="GK409" s="1"/>
      <c r="GL409" s="1"/>
      <c r="GM409" s="1"/>
      <c r="GN409" s="1"/>
      <c r="GO409" s="1"/>
      <c r="GP409" s="1"/>
      <c r="GQ409" s="1"/>
      <c r="GR409" s="1"/>
      <c r="GS409" s="1"/>
      <c r="GT409" s="1"/>
      <c r="GU409" s="1"/>
      <c r="GV409" s="1"/>
      <c r="GW409" s="1"/>
      <c r="GX409" s="1"/>
      <c r="GY409" s="1"/>
      <c r="GZ409" s="1"/>
      <c r="HA409" s="1"/>
      <c r="HB409" s="1"/>
      <c r="HC409" s="1"/>
      <c r="HD409" s="1"/>
      <c r="HE409" s="1"/>
      <c r="HF409" s="1"/>
      <c r="HG409" s="1"/>
      <c r="HH409" s="1"/>
      <c r="HI409" s="1"/>
      <c r="HJ409" s="1"/>
      <c r="HK409" s="1"/>
      <c r="HL409" s="1"/>
      <c r="HM409" s="1"/>
      <c r="HN409" s="1"/>
      <c r="HO409" s="1"/>
      <c r="HP409" s="1"/>
      <c r="HQ409" s="1"/>
      <c r="HR409" s="1"/>
      <c r="HS409" s="1"/>
      <c r="HT409" s="1"/>
      <c r="HU409" s="1"/>
      <c r="HV409" s="1"/>
      <c r="HW409" s="1"/>
      <c r="HX409" s="1"/>
      <c r="HY409" s="1"/>
      <c r="HZ409" s="1"/>
      <c r="IA409" s="1"/>
      <c r="IB409" s="1"/>
      <c r="IC409" s="1"/>
      <c r="ID409" s="1"/>
      <c r="IE409" s="1"/>
      <c r="IF409" s="1"/>
      <c r="IG409" s="1"/>
      <c r="IH409" s="1"/>
      <c r="II409" s="1"/>
      <c r="IJ409" s="1"/>
      <c r="IK409" s="1"/>
      <c r="IL409" s="1"/>
      <c r="IM409" s="1"/>
      <c r="IN409" s="1"/>
      <c r="IO409" s="1"/>
      <c r="IP409" s="1"/>
      <c r="IQ409" s="1"/>
      <c r="IR409" s="1"/>
      <c r="IS409" s="1"/>
      <c r="IT409" s="1"/>
      <c r="IU409" s="1"/>
    </row>
    <row r="410" spans="1:255" ht="52.5" customHeight="1">
      <c r="A410" s="7" t="s">
        <v>24</v>
      </c>
      <c r="B410" s="7" t="s">
        <v>586</v>
      </c>
      <c r="C410" s="7" t="s">
        <v>16</v>
      </c>
      <c r="D410" s="7" t="s">
        <v>11</v>
      </c>
      <c r="E410" s="6">
        <f t="shared" si="14"/>
        <v>118</v>
      </c>
      <c r="F410" s="6"/>
      <c r="G410" s="6">
        <v>118</v>
      </c>
      <c r="H410" s="1"/>
      <c r="I410" s="1"/>
      <c r="J410" s="1"/>
      <c r="K410" s="1"/>
      <c r="L410" s="1"/>
      <c r="M410" s="1"/>
      <c r="N410" s="1"/>
      <c r="O410" s="1"/>
      <c r="P410" s="1"/>
      <c r="Q410" s="1"/>
      <c r="R410" s="1"/>
      <c r="S410" s="1"/>
      <c r="T410" s="1"/>
      <c r="U410" s="1"/>
      <c r="V410" s="1"/>
      <c r="W410" s="1"/>
      <c r="X410" s="1"/>
      <c r="Y410" s="1"/>
      <c r="Z410" s="1"/>
      <c r="AA410" s="1"/>
      <c r="AB410" s="1"/>
      <c r="AC410" s="1"/>
      <c r="AD410" s="1"/>
      <c r="AE410" s="1"/>
      <c r="AF410" s="1"/>
      <c r="AG410" s="1"/>
      <c r="AH410" s="1"/>
      <c r="AI410" s="1"/>
      <c r="AJ410" s="1"/>
      <c r="AK410" s="1"/>
      <c r="AL410" s="1"/>
      <c r="AM410" s="1"/>
      <c r="AN410" s="1"/>
      <c r="AO410" s="1"/>
      <c r="AP410" s="1"/>
      <c r="AQ410" s="1"/>
      <c r="AR410" s="1"/>
      <c r="AS410" s="1"/>
      <c r="AT410" s="1"/>
      <c r="AU410" s="1"/>
      <c r="AV410" s="1"/>
      <c r="AW410" s="1"/>
      <c r="AX410" s="1"/>
      <c r="AY410" s="1"/>
      <c r="AZ410" s="1"/>
      <c r="BA410" s="1"/>
      <c r="BB410" s="1"/>
      <c r="BC410" s="1"/>
      <c r="BD410" s="1"/>
      <c r="BE410" s="1"/>
      <c r="BF410" s="1"/>
      <c r="BG410" s="1"/>
      <c r="BH410" s="1"/>
      <c r="BI410" s="1"/>
      <c r="BJ410" s="1"/>
      <c r="BK410" s="1"/>
      <c r="BL410" s="1"/>
      <c r="BM410" s="1"/>
      <c r="BN410" s="1"/>
      <c r="BO410" s="1"/>
      <c r="BP410" s="1"/>
      <c r="BQ410" s="1"/>
      <c r="BR410" s="1"/>
      <c r="BS410" s="1"/>
      <c r="BT410" s="1"/>
      <c r="BU410" s="1"/>
      <c r="BV410" s="1"/>
      <c r="BW410" s="1"/>
      <c r="BX410" s="1"/>
      <c r="BY410" s="1"/>
      <c r="BZ410" s="1"/>
      <c r="CA410" s="1"/>
      <c r="CB410" s="1"/>
      <c r="CC410" s="1"/>
      <c r="CD410" s="1"/>
      <c r="CE410" s="1"/>
      <c r="CF410" s="1"/>
      <c r="CG410" s="1"/>
      <c r="CH410" s="1"/>
      <c r="CI410" s="1"/>
      <c r="CJ410" s="1"/>
      <c r="CK410" s="1"/>
      <c r="CL410" s="1"/>
      <c r="CM410" s="1"/>
      <c r="CN410" s="1"/>
      <c r="CO410" s="1"/>
      <c r="CP410" s="1"/>
      <c r="CQ410" s="1"/>
      <c r="CR410" s="1"/>
      <c r="CS410" s="1"/>
      <c r="CT410" s="1"/>
      <c r="CU410" s="1"/>
      <c r="CV410" s="1"/>
      <c r="CW410" s="1"/>
      <c r="CX410" s="1"/>
      <c r="CY410" s="1"/>
      <c r="CZ410" s="1"/>
      <c r="DA410" s="1"/>
      <c r="DB410" s="1"/>
      <c r="DC410" s="1"/>
      <c r="DD410" s="1"/>
      <c r="DE410" s="1"/>
      <c r="DF410" s="1"/>
      <c r="DG410" s="1"/>
      <c r="DH410" s="1"/>
      <c r="DI410" s="1"/>
      <c r="DJ410" s="1"/>
      <c r="DK410" s="1"/>
      <c r="DL410" s="1"/>
      <c r="DM410" s="1"/>
      <c r="DN410" s="1"/>
      <c r="DO410" s="1"/>
      <c r="DP410" s="1"/>
      <c r="DQ410" s="1"/>
      <c r="DR410" s="1"/>
      <c r="DS410" s="1"/>
      <c r="DT410" s="1"/>
      <c r="DU410" s="1"/>
      <c r="DV410" s="1"/>
      <c r="DW410" s="1"/>
      <c r="DX410" s="1"/>
      <c r="DY410" s="1"/>
      <c r="DZ410" s="1"/>
      <c r="EA410" s="1"/>
      <c r="EB410" s="1"/>
      <c r="EC410" s="1"/>
      <c r="ED410" s="1"/>
      <c r="EE410" s="1"/>
      <c r="EF410" s="1"/>
      <c r="EG410" s="1"/>
      <c r="EH410" s="1"/>
      <c r="EI410" s="1"/>
      <c r="EJ410" s="1"/>
      <c r="EK410" s="1"/>
      <c r="EL410" s="1"/>
      <c r="EM410" s="1"/>
      <c r="EN410" s="1"/>
      <c r="EO410" s="1"/>
      <c r="EP410" s="1"/>
      <c r="EQ410" s="1"/>
      <c r="ER410" s="1"/>
      <c r="ES410" s="1"/>
      <c r="ET410" s="1"/>
      <c r="EU410" s="1"/>
      <c r="EV410" s="1"/>
      <c r="EW410" s="1"/>
      <c r="EX410" s="1"/>
      <c r="EY410" s="1"/>
      <c r="EZ410" s="1"/>
      <c r="FA410" s="1"/>
      <c r="FB410" s="1"/>
      <c r="FC410" s="1"/>
      <c r="FD410" s="1"/>
      <c r="FE410" s="1"/>
      <c r="FF410" s="1"/>
      <c r="FG410" s="1"/>
      <c r="FH410" s="1"/>
      <c r="FI410" s="1"/>
      <c r="FJ410" s="1"/>
      <c r="FK410" s="1"/>
      <c r="FL410" s="1"/>
      <c r="FM410" s="1"/>
      <c r="FN410" s="1"/>
      <c r="FO410" s="1"/>
      <c r="FP410" s="1"/>
      <c r="FQ410" s="1"/>
      <c r="FR410" s="1"/>
      <c r="FS410" s="1"/>
      <c r="FT410" s="1"/>
      <c r="FU410" s="1"/>
      <c r="FV410" s="1"/>
      <c r="FW410" s="1"/>
      <c r="FX410" s="1"/>
      <c r="FY410" s="1"/>
      <c r="FZ410" s="1"/>
      <c r="GA410" s="1"/>
      <c r="GB410" s="1"/>
      <c r="GC410" s="1"/>
      <c r="GD410" s="1"/>
      <c r="GE410" s="1"/>
      <c r="GF410" s="1"/>
      <c r="GG410" s="1"/>
      <c r="GH410" s="1"/>
      <c r="GI410" s="1"/>
      <c r="GJ410" s="1"/>
      <c r="GK410" s="1"/>
      <c r="GL410" s="1"/>
      <c r="GM410" s="1"/>
      <c r="GN410" s="1"/>
      <c r="GO410" s="1"/>
      <c r="GP410" s="1"/>
      <c r="GQ410" s="1"/>
      <c r="GR410" s="1"/>
      <c r="GS410" s="1"/>
      <c r="GT410" s="1"/>
      <c r="GU410" s="1"/>
      <c r="GV410" s="1"/>
      <c r="GW410" s="1"/>
      <c r="GX410" s="1"/>
      <c r="GY410" s="1"/>
      <c r="GZ410" s="1"/>
      <c r="HA410" s="1"/>
      <c r="HB410" s="1"/>
      <c r="HC410" s="1"/>
      <c r="HD410" s="1"/>
      <c r="HE410" s="1"/>
      <c r="HF410" s="1"/>
      <c r="HG410" s="1"/>
      <c r="HH410" s="1"/>
      <c r="HI410" s="1"/>
      <c r="HJ410" s="1"/>
      <c r="HK410" s="1"/>
      <c r="HL410" s="1"/>
      <c r="HM410" s="1"/>
      <c r="HN410" s="1"/>
      <c r="HO410" s="1"/>
      <c r="HP410" s="1"/>
      <c r="HQ410" s="1"/>
      <c r="HR410" s="1"/>
      <c r="HS410" s="1"/>
      <c r="HT410" s="1"/>
      <c r="HU410" s="1"/>
      <c r="HV410" s="1"/>
      <c r="HW410" s="1"/>
      <c r="HX410" s="1"/>
      <c r="HY410" s="1"/>
      <c r="HZ410" s="1"/>
      <c r="IA410" s="1"/>
      <c r="IB410" s="1"/>
      <c r="IC410" s="1"/>
      <c r="ID410" s="1"/>
      <c r="IE410" s="1"/>
      <c r="IF410" s="1"/>
      <c r="IG410" s="1"/>
      <c r="IH410" s="1"/>
      <c r="II410" s="1"/>
      <c r="IJ410" s="1"/>
      <c r="IK410" s="1"/>
      <c r="IL410" s="1"/>
      <c r="IM410" s="1"/>
      <c r="IN410" s="1"/>
      <c r="IO410" s="1"/>
      <c r="IP410" s="1"/>
      <c r="IQ410" s="1"/>
      <c r="IR410" s="1"/>
      <c r="IS410" s="1"/>
      <c r="IT410" s="1"/>
      <c r="IU410" s="1"/>
    </row>
    <row r="411" spans="1:255" ht="43.5" customHeight="1">
      <c r="A411" s="16" t="s">
        <v>36</v>
      </c>
      <c r="B411" s="7" t="s">
        <v>586</v>
      </c>
      <c r="C411" s="7" t="s">
        <v>19</v>
      </c>
      <c r="D411" s="7" t="s">
        <v>11</v>
      </c>
      <c r="E411" s="6">
        <f t="shared" si="14"/>
        <v>14489</v>
      </c>
      <c r="F411" s="6"/>
      <c r="G411" s="6">
        <v>14489</v>
      </c>
      <c r="H411" s="1"/>
      <c r="I411" s="1"/>
      <c r="J411" s="1"/>
      <c r="K411" s="1"/>
      <c r="L411" s="1"/>
      <c r="M411" s="1"/>
      <c r="N411" s="1"/>
      <c r="O411" s="1"/>
      <c r="P411" s="1"/>
      <c r="Q411" s="1"/>
      <c r="R411" s="1"/>
      <c r="S411" s="1"/>
      <c r="T411" s="1"/>
      <c r="U411" s="1"/>
      <c r="V411" s="1"/>
      <c r="W411" s="1"/>
      <c r="X411" s="1"/>
      <c r="Y411" s="1"/>
      <c r="Z411" s="1"/>
      <c r="AA411" s="1"/>
      <c r="AB411" s="1"/>
      <c r="AC411" s="1"/>
      <c r="AD411" s="1"/>
      <c r="AE411" s="1"/>
      <c r="AF411" s="1"/>
      <c r="AG411" s="1"/>
      <c r="AH411" s="1"/>
      <c r="AI411" s="1"/>
      <c r="AJ411" s="1"/>
      <c r="AK411" s="1"/>
      <c r="AL411" s="1"/>
      <c r="AM411" s="1"/>
      <c r="AN411" s="1"/>
      <c r="AO411" s="1"/>
      <c r="AP411" s="1"/>
      <c r="AQ411" s="1"/>
      <c r="AR411" s="1"/>
      <c r="AS411" s="1"/>
      <c r="AT411" s="1"/>
      <c r="AU411" s="1"/>
      <c r="AV411" s="1"/>
      <c r="AW411" s="1"/>
      <c r="AX411" s="1"/>
      <c r="AY411" s="1"/>
      <c r="AZ411" s="1"/>
      <c r="BA411" s="1"/>
      <c r="BB411" s="1"/>
      <c r="BC411" s="1"/>
      <c r="BD411" s="1"/>
      <c r="BE411" s="1"/>
      <c r="BF411" s="1"/>
      <c r="BG411" s="1"/>
      <c r="BH411" s="1"/>
      <c r="BI411" s="1"/>
      <c r="BJ411" s="1"/>
      <c r="BK411" s="1"/>
      <c r="BL411" s="1"/>
      <c r="BM411" s="1"/>
      <c r="BN411" s="1"/>
      <c r="BO411" s="1"/>
      <c r="BP411" s="1"/>
      <c r="BQ411" s="1"/>
      <c r="BR411" s="1"/>
      <c r="BS411" s="1"/>
      <c r="BT411" s="1"/>
      <c r="BU411" s="1"/>
      <c r="BV411" s="1"/>
      <c r="BW411" s="1"/>
      <c r="BX411" s="1"/>
      <c r="BY411" s="1"/>
      <c r="BZ411" s="1"/>
      <c r="CA411" s="1"/>
      <c r="CB411" s="1"/>
      <c r="CC411" s="1"/>
      <c r="CD411" s="1"/>
      <c r="CE411" s="1"/>
      <c r="CF411" s="1"/>
      <c r="CG411" s="1"/>
      <c r="CH411" s="1"/>
      <c r="CI411" s="1"/>
      <c r="CJ411" s="1"/>
      <c r="CK411" s="1"/>
      <c r="CL411" s="1"/>
      <c r="CM411" s="1"/>
      <c r="CN411" s="1"/>
      <c r="CO411" s="1"/>
      <c r="CP411" s="1"/>
      <c r="CQ411" s="1"/>
      <c r="CR411" s="1"/>
      <c r="CS411" s="1"/>
      <c r="CT411" s="1"/>
      <c r="CU411" s="1"/>
      <c r="CV411" s="1"/>
      <c r="CW411" s="1"/>
      <c r="CX411" s="1"/>
      <c r="CY411" s="1"/>
      <c r="CZ411" s="1"/>
      <c r="DA411" s="1"/>
      <c r="DB411" s="1"/>
      <c r="DC411" s="1"/>
      <c r="DD411" s="1"/>
      <c r="DE411" s="1"/>
      <c r="DF411" s="1"/>
      <c r="DG411" s="1"/>
      <c r="DH411" s="1"/>
      <c r="DI411" s="1"/>
      <c r="DJ411" s="1"/>
      <c r="DK411" s="1"/>
      <c r="DL411" s="1"/>
      <c r="DM411" s="1"/>
      <c r="DN411" s="1"/>
      <c r="DO411" s="1"/>
      <c r="DP411" s="1"/>
      <c r="DQ411" s="1"/>
      <c r="DR411" s="1"/>
      <c r="DS411" s="1"/>
      <c r="DT411" s="1"/>
      <c r="DU411" s="1"/>
      <c r="DV411" s="1"/>
      <c r="DW411" s="1"/>
      <c r="DX411" s="1"/>
      <c r="DY411" s="1"/>
      <c r="DZ411" s="1"/>
      <c r="EA411" s="1"/>
      <c r="EB411" s="1"/>
      <c r="EC411" s="1"/>
      <c r="ED411" s="1"/>
      <c r="EE411" s="1"/>
      <c r="EF411" s="1"/>
      <c r="EG411" s="1"/>
      <c r="EH411" s="1"/>
      <c r="EI411" s="1"/>
      <c r="EJ411" s="1"/>
      <c r="EK411" s="1"/>
      <c r="EL411" s="1"/>
      <c r="EM411" s="1"/>
      <c r="EN411" s="1"/>
      <c r="EO411" s="1"/>
      <c r="EP411" s="1"/>
      <c r="EQ411" s="1"/>
      <c r="ER411" s="1"/>
      <c r="ES411" s="1"/>
      <c r="ET411" s="1"/>
      <c r="EU411" s="1"/>
      <c r="EV411" s="1"/>
      <c r="EW411" s="1"/>
      <c r="EX411" s="1"/>
      <c r="EY411" s="1"/>
      <c r="EZ411" s="1"/>
      <c r="FA411" s="1"/>
      <c r="FB411" s="1"/>
      <c r="FC411" s="1"/>
      <c r="FD411" s="1"/>
      <c r="FE411" s="1"/>
      <c r="FF411" s="1"/>
      <c r="FG411" s="1"/>
      <c r="FH411" s="1"/>
      <c r="FI411" s="1"/>
      <c r="FJ411" s="1"/>
      <c r="FK411" s="1"/>
      <c r="FL411" s="1"/>
      <c r="FM411" s="1"/>
      <c r="FN411" s="1"/>
      <c r="FO411" s="1"/>
      <c r="FP411" s="1"/>
      <c r="FQ411" s="1"/>
      <c r="FR411" s="1"/>
      <c r="FS411" s="1"/>
      <c r="FT411" s="1"/>
      <c r="FU411" s="1"/>
      <c r="FV411" s="1"/>
      <c r="FW411" s="1"/>
      <c r="FX411" s="1"/>
      <c r="FY411" s="1"/>
      <c r="FZ411" s="1"/>
      <c r="GA411" s="1"/>
      <c r="GB411" s="1"/>
      <c r="GC411" s="1"/>
      <c r="GD411" s="1"/>
      <c r="GE411" s="1"/>
      <c r="GF411" s="1"/>
      <c r="GG411" s="1"/>
      <c r="GH411" s="1"/>
      <c r="GI411" s="1"/>
      <c r="GJ411" s="1"/>
      <c r="GK411" s="1"/>
      <c r="GL411" s="1"/>
      <c r="GM411" s="1"/>
      <c r="GN411" s="1"/>
      <c r="GO411" s="1"/>
      <c r="GP411" s="1"/>
      <c r="GQ411" s="1"/>
      <c r="GR411" s="1"/>
      <c r="GS411" s="1"/>
      <c r="GT411" s="1"/>
      <c r="GU411" s="1"/>
      <c r="GV411" s="1"/>
      <c r="GW411" s="1"/>
      <c r="GX411" s="1"/>
      <c r="GY411" s="1"/>
      <c r="GZ411" s="1"/>
      <c r="HA411" s="1"/>
      <c r="HB411" s="1"/>
      <c r="HC411" s="1"/>
      <c r="HD411" s="1"/>
      <c r="HE411" s="1"/>
      <c r="HF411" s="1"/>
      <c r="HG411" s="1"/>
      <c r="HH411" s="1"/>
      <c r="HI411" s="1"/>
      <c r="HJ411" s="1"/>
      <c r="HK411" s="1"/>
      <c r="HL411" s="1"/>
      <c r="HM411" s="1"/>
      <c r="HN411" s="1"/>
      <c r="HO411" s="1"/>
      <c r="HP411" s="1"/>
      <c r="HQ411" s="1"/>
      <c r="HR411" s="1"/>
      <c r="HS411" s="1"/>
      <c r="HT411" s="1"/>
      <c r="HU411" s="1"/>
      <c r="HV411" s="1"/>
      <c r="HW411" s="1"/>
      <c r="HX411" s="1"/>
      <c r="HY411" s="1"/>
      <c r="HZ411" s="1"/>
      <c r="IA411" s="1"/>
      <c r="IB411" s="1"/>
      <c r="IC411" s="1"/>
      <c r="ID411" s="1"/>
      <c r="IE411" s="1"/>
      <c r="IF411" s="1"/>
      <c r="IG411" s="1"/>
      <c r="IH411" s="1"/>
      <c r="II411" s="1"/>
      <c r="IJ411" s="1"/>
      <c r="IK411" s="1"/>
      <c r="IL411" s="1"/>
      <c r="IM411" s="1"/>
      <c r="IN411" s="1"/>
      <c r="IO411" s="1"/>
      <c r="IP411" s="1"/>
      <c r="IQ411" s="1"/>
      <c r="IR411" s="1"/>
      <c r="IS411" s="1"/>
      <c r="IT411" s="1"/>
      <c r="IU411" s="1"/>
    </row>
    <row r="412" spans="1:7" ht="127.5" customHeight="1">
      <c r="A412" s="18" t="s">
        <v>587</v>
      </c>
      <c r="B412" s="14" t="s">
        <v>588</v>
      </c>
      <c r="C412" s="7"/>
      <c r="D412" s="7"/>
      <c r="E412" s="15">
        <f t="shared" si="14"/>
        <v>28506</v>
      </c>
      <c r="F412" s="15">
        <f>F413</f>
        <v>0</v>
      </c>
      <c r="G412" s="15">
        <f>G413</f>
        <v>28506</v>
      </c>
    </row>
    <row r="413" spans="1:7" ht="102.75" customHeight="1">
      <c r="A413" s="16" t="s">
        <v>589</v>
      </c>
      <c r="B413" s="7" t="s">
        <v>590</v>
      </c>
      <c r="C413" s="7"/>
      <c r="D413" s="7"/>
      <c r="E413" s="6">
        <f t="shared" si="14"/>
        <v>28506</v>
      </c>
      <c r="F413" s="6">
        <f>F414+F415</f>
        <v>0</v>
      </c>
      <c r="G413" s="6">
        <f>G414+G415</f>
        <v>28506</v>
      </c>
    </row>
    <row r="414" spans="1:7" ht="52.5" customHeight="1">
      <c r="A414" s="7" t="s">
        <v>24</v>
      </c>
      <c r="B414" s="7" t="s">
        <v>590</v>
      </c>
      <c r="C414" s="7" t="s">
        <v>16</v>
      </c>
      <c r="D414" s="7" t="s">
        <v>11</v>
      </c>
      <c r="E414" s="6">
        <f t="shared" si="14"/>
        <v>236</v>
      </c>
      <c r="F414" s="6"/>
      <c r="G414" s="6">
        <v>236</v>
      </c>
    </row>
    <row r="415" spans="1:7" ht="45" customHeight="1">
      <c r="A415" s="16" t="s">
        <v>36</v>
      </c>
      <c r="B415" s="7" t="s">
        <v>590</v>
      </c>
      <c r="C415" s="7" t="s">
        <v>19</v>
      </c>
      <c r="D415" s="7" t="s">
        <v>11</v>
      </c>
      <c r="E415" s="6">
        <f t="shared" si="14"/>
        <v>28270</v>
      </c>
      <c r="F415" s="6"/>
      <c r="G415" s="6">
        <v>28270</v>
      </c>
    </row>
    <row r="416" spans="1:7" ht="103.5" customHeight="1">
      <c r="A416" s="18" t="s">
        <v>591</v>
      </c>
      <c r="B416" s="14" t="s">
        <v>592</v>
      </c>
      <c r="C416" s="7"/>
      <c r="D416" s="7"/>
      <c r="E416" s="15">
        <f t="shared" si="14"/>
        <v>127984</v>
      </c>
      <c r="F416" s="15">
        <f>F417</f>
        <v>0</v>
      </c>
      <c r="G416" s="15">
        <f>G417</f>
        <v>127984</v>
      </c>
    </row>
    <row r="417" spans="1:255" ht="63" customHeight="1">
      <c r="A417" s="16" t="s">
        <v>593</v>
      </c>
      <c r="B417" s="7" t="s">
        <v>594</v>
      </c>
      <c r="C417" s="7"/>
      <c r="D417" s="7"/>
      <c r="E417" s="6">
        <f t="shared" si="14"/>
        <v>127984</v>
      </c>
      <c r="F417" s="6">
        <f>F418+F419</f>
        <v>0</v>
      </c>
      <c r="G417" s="6">
        <f>G418+G419</f>
        <v>127984</v>
      </c>
      <c r="H417" s="1"/>
      <c r="I417" s="1"/>
      <c r="J417" s="1"/>
      <c r="K417" s="1"/>
      <c r="L417" s="1"/>
      <c r="M417" s="1"/>
      <c r="N417" s="1"/>
      <c r="O417" s="1"/>
      <c r="P417" s="1"/>
      <c r="Q417" s="1"/>
      <c r="R417" s="1"/>
      <c r="S417" s="1"/>
      <c r="T417" s="1"/>
      <c r="U417" s="1"/>
      <c r="V417" s="1"/>
      <c r="W417" s="1"/>
      <c r="X417" s="1"/>
      <c r="Y417" s="1"/>
      <c r="Z417" s="1"/>
      <c r="AA417" s="1"/>
      <c r="AB417" s="1"/>
      <c r="AC417" s="1"/>
      <c r="AD417" s="1"/>
      <c r="AE417" s="1"/>
      <c r="AF417" s="1"/>
      <c r="AG417" s="1"/>
      <c r="AH417" s="1"/>
      <c r="AI417" s="1"/>
      <c r="AJ417" s="1"/>
      <c r="AK417" s="1"/>
      <c r="AL417" s="1"/>
      <c r="AM417" s="1"/>
      <c r="AN417" s="1"/>
      <c r="AO417" s="1"/>
      <c r="AP417" s="1"/>
      <c r="AQ417" s="1"/>
      <c r="AR417" s="1"/>
      <c r="AS417" s="1"/>
      <c r="AT417" s="1"/>
      <c r="AU417" s="1"/>
      <c r="AV417" s="1"/>
      <c r="AW417" s="1"/>
      <c r="AX417" s="1"/>
      <c r="AY417" s="1"/>
      <c r="AZ417" s="1"/>
      <c r="BA417" s="1"/>
      <c r="BB417" s="1"/>
      <c r="BC417" s="1"/>
      <c r="BD417" s="1"/>
      <c r="BE417" s="1"/>
      <c r="BF417" s="1"/>
      <c r="BG417" s="1"/>
      <c r="BH417" s="1"/>
      <c r="BI417" s="1"/>
      <c r="BJ417" s="1"/>
      <c r="BK417" s="1"/>
      <c r="BL417" s="1"/>
      <c r="BM417" s="1"/>
      <c r="BN417" s="1"/>
      <c r="BO417" s="1"/>
      <c r="BP417" s="1"/>
      <c r="BQ417" s="1"/>
      <c r="BR417" s="1"/>
      <c r="BS417" s="1"/>
      <c r="BT417" s="1"/>
      <c r="BU417" s="1"/>
      <c r="BV417" s="1"/>
      <c r="BW417" s="1"/>
      <c r="BX417" s="1"/>
      <c r="BY417" s="1"/>
      <c r="BZ417" s="1"/>
      <c r="CA417" s="1"/>
      <c r="CB417" s="1"/>
      <c r="CC417" s="1"/>
      <c r="CD417" s="1"/>
      <c r="CE417" s="1"/>
      <c r="CF417" s="1"/>
      <c r="CG417" s="1"/>
      <c r="CH417" s="1"/>
      <c r="CI417" s="1"/>
      <c r="CJ417" s="1"/>
      <c r="CK417" s="1"/>
      <c r="CL417" s="1"/>
      <c r="CM417" s="1"/>
      <c r="CN417" s="1"/>
      <c r="CO417" s="1"/>
      <c r="CP417" s="1"/>
      <c r="CQ417" s="1"/>
      <c r="CR417" s="1"/>
      <c r="CS417" s="1"/>
      <c r="CT417" s="1"/>
      <c r="CU417" s="1"/>
      <c r="CV417" s="1"/>
      <c r="CW417" s="1"/>
      <c r="CX417" s="1"/>
      <c r="CY417" s="1"/>
      <c r="CZ417" s="1"/>
      <c r="DA417" s="1"/>
      <c r="DB417" s="1"/>
      <c r="DC417" s="1"/>
      <c r="DD417" s="1"/>
      <c r="DE417" s="1"/>
      <c r="DF417" s="1"/>
      <c r="DG417" s="1"/>
      <c r="DH417" s="1"/>
      <c r="DI417" s="1"/>
      <c r="DJ417" s="1"/>
      <c r="DK417" s="1"/>
      <c r="DL417" s="1"/>
      <c r="DM417" s="1"/>
      <c r="DN417" s="1"/>
      <c r="DO417" s="1"/>
      <c r="DP417" s="1"/>
      <c r="DQ417" s="1"/>
      <c r="DR417" s="1"/>
      <c r="DS417" s="1"/>
      <c r="DT417" s="1"/>
      <c r="DU417" s="1"/>
      <c r="DV417" s="1"/>
      <c r="DW417" s="1"/>
      <c r="DX417" s="1"/>
      <c r="DY417" s="1"/>
      <c r="DZ417" s="1"/>
      <c r="EA417" s="1"/>
      <c r="EB417" s="1"/>
      <c r="EC417" s="1"/>
      <c r="ED417" s="1"/>
      <c r="EE417" s="1"/>
      <c r="EF417" s="1"/>
      <c r="EG417" s="1"/>
      <c r="EH417" s="1"/>
      <c r="EI417" s="1"/>
      <c r="EJ417" s="1"/>
      <c r="EK417" s="1"/>
      <c r="EL417" s="1"/>
      <c r="EM417" s="1"/>
      <c r="EN417" s="1"/>
      <c r="EO417" s="1"/>
      <c r="EP417" s="1"/>
      <c r="EQ417" s="1"/>
      <c r="ER417" s="1"/>
      <c r="ES417" s="1"/>
      <c r="ET417" s="1"/>
      <c r="EU417" s="1"/>
      <c r="EV417" s="1"/>
      <c r="EW417" s="1"/>
      <c r="EX417" s="1"/>
      <c r="EY417" s="1"/>
      <c r="EZ417" s="1"/>
      <c r="FA417" s="1"/>
      <c r="FB417" s="1"/>
      <c r="FC417" s="1"/>
      <c r="FD417" s="1"/>
      <c r="FE417" s="1"/>
      <c r="FF417" s="1"/>
      <c r="FG417" s="1"/>
      <c r="FH417" s="1"/>
      <c r="FI417" s="1"/>
      <c r="FJ417" s="1"/>
      <c r="FK417" s="1"/>
      <c r="FL417" s="1"/>
      <c r="FM417" s="1"/>
      <c r="FN417" s="1"/>
      <c r="FO417" s="1"/>
      <c r="FP417" s="1"/>
      <c r="FQ417" s="1"/>
      <c r="FR417" s="1"/>
      <c r="FS417" s="1"/>
      <c r="FT417" s="1"/>
      <c r="FU417" s="1"/>
      <c r="FV417" s="1"/>
      <c r="FW417" s="1"/>
      <c r="FX417" s="1"/>
      <c r="FY417" s="1"/>
      <c r="FZ417" s="1"/>
      <c r="GA417" s="1"/>
      <c r="GB417" s="1"/>
      <c r="GC417" s="1"/>
      <c r="GD417" s="1"/>
      <c r="GE417" s="1"/>
      <c r="GF417" s="1"/>
      <c r="GG417" s="1"/>
      <c r="GH417" s="1"/>
      <c r="GI417" s="1"/>
      <c r="GJ417" s="1"/>
      <c r="GK417" s="1"/>
      <c r="GL417" s="1"/>
      <c r="GM417" s="1"/>
      <c r="GN417" s="1"/>
      <c r="GO417" s="1"/>
      <c r="GP417" s="1"/>
      <c r="GQ417" s="1"/>
      <c r="GR417" s="1"/>
      <c r="GS417" s="1"/>
      <c r="GT417" s="1"/>
      <c r="GU417" s="1"/>
      <c r="GV417" s="1"/>
      <c r="GW417" s="1"/>
      <c r="GX417" s="1"/>
      <c r="GY417" s="1"/>
      <c r="GZ417" s="1"/>
      <c r="HA417" s="1"/>
      <c r="HB417" s="1"/>
      <c r="HC417" s="1"/>
      <c r="HD417" s="1"/>
      <c r="HE417" s="1"/>
      <c r="HF417" s="1"/>
      <c r="HG417" s="1"/>
      <c r="HH417" s="1"/>
      <c r="HI417" s="1"/>
      <c r="HJ417" s="1"/>
      <c r="HK417" s="1"/>
      <c r="HL417" s="1"/>
      <c r="HM417" s="1"/>
      <c r="HN417" s="1"/>
      <c r="HO417" s="1"/>
      <c r="HP417" s="1"/>
      <c r="HQ417" s="1"/>
      <c r="HR417" s="1"/>
      <c r="HS417" s="1"/>
      <c r="HT417" s="1"/>
      <c r="HU417" s="1"/>
      <c r="HV417" s="1"/>
      <c r="HW417" s="1"/>
      <c r="HX417" s="1"/>
      <c r="HY417" s="1"/>
      <c r="HZ417" s="1"/>
      <c r="IA417" s="1"/>
      <c r="IB417" s="1"/>
      <c r="IC417" s="1"/>
      <c r="ID417" s="1"/>
      <c r="IE417" s="1"/>
      <c r="IF417" s="1"/>
      <c r="IG417" s="1"/>
      <c r="IH417" s="1"/>
      <c r="II417" s="1"/>
      <c r="IJ417" s="1"/>
      <c r="IK417" s="1"/>
      <c r="IL417" s="1"/>
      <c r="IM417" s="1"/>
      <c r="IN417" s="1"/>
      <c r="IO417" s="1"/>
      <c r="IP417" s="1"/>
      <c r="IQ417" s="1"/>
      <c r="IR417" s="1"/>
      <c r="IS417" s="1"/>
      <c r="IT417" s="1"/>
      <c r="IU417" s="1"/>
    </row>
    <row r="418" spans="1:7" ht="50.25" customHeight="1">
      <c r="A418" s="7" t="s">
        <v>24</v>
      </c>
      <c r="B418" s="7" t="s">
        <v>594</v>
      </c>
      <c r="C418" s="7" t="s">
        <v>16</v>
      </c>
      <c r="D418" s="7" t="s">
        <v>11</v>
      </c>
      <c r="E418" s="6">
        <f t="shared" si="14"/>
        <v>1280</v>
      </c>
      <c r="F418" s="6"/>
      <c r="G418" s="6">
        <f>1228+52</f>
        <v>1280</v>
      </c>
    </row>
    <row r="419" spans="1:7" ht="42.75" customHeight="1">
      <c r="A419" s="16" t="s">
        <v>36</v>
      </c>
      <c r="B419" s="7" t="s">
        <v>594</v>
      </c>
      <c r="C419" s="7" t="s">
        <v>19</v>
      </c>
      <c r="D419" s="7" t="s">
        <v>11</v>
      </c>
      <c r="E419" s="6">
        <f t="shared" si="14"/>
        <v>126704</v>
      </c>
      <c r="F419" s="6"/>
      <c r="G419" s="6">
        <f>121350+5354</f>
        <v>126704</v>
      </c>
    </row>
    <row r="420" spans="1:7" ht="91.5" customHeight="1">
      <c r="A420" s="18" t="s">
        <v>595</v>
      </c>
      <c r="B420" s="14" t="s">
        <v>596</v>
      </c>
      <c r="C420" s="7"/>
      <c r="D420" s="7"/>
      <c r="E420" s="15">
        <f t="shared" si="14"/>
        <v>705</v>
      </c>
      <c r="F420" s="15">
        <f>F421</f>
        <v>0</v>
      </c>
      <c r="G420" s="15">
        <f>G421</f>
        <v>705</v>
      </c>
    </row>
    <row r="421" spans="1:255" ht="41.25" customHeight="1">
      <c r="A421" s="16" t="s">
        <v>597</v>
      </c>
      <c r="B421" s="7" t="s">
        <v>598</v>
      </c>
      <c r="C421" s="7"/>
      <c r="D421" s="7"/>
      <c r="E421" s="6">
        <f t="shared" si="14"/>
        <v>705</v>
      </c>
      <c r="F421" s="6">
        <f>F422+F423</f>
        <v>0</v>
      </c>
      <c r="G421" s="6">
        <f>G422+G423</f>
        <v>705</v>
      </c>
      <c r="H421" s="1"/>
      <c r="I421" s="1"/>
      <c r="J421" s="1"/>
      <c r="K421" s="1"/>
      <c r="L421" s="1"/>
      <c r="M421" s="1"/>
      <c r="N421" s="1"/>
      <c r="O421" s="1"/>
      <c r="P421" s="1"/>
      <c r="Q421" s="1"/>
      <c r="R421" s="1"/>
      <c r="S421" s="1"/>
      <c r="T421" s="1"/>
      <c r="U421" s="1"/>
      <c r="V421" s="1"/>
      <c r="W421" s="1"/>
      <c r="X421" s="1"/>
      <c r="Y421" s="1"/>
      <c r="Z421" s="1"/>
      <c r="AA421" s="1"/>
      <c r="AB421" s="1"/>
      <c r="AC421" s="1"/>
      <c r="AD421" s="1"/>
      <c r="AE421" s="1"/>
      <c r="AF421" s="1"/>
      <c r="AG421" s="1"/>
      <c r="AH421" s="1"/>
      <c r="AI421" s="1"/>
      <c r="AJ421" s="1"/>
      <c r="AK421" s="1"/>
      <c r="AL421" s="1"/>
      <c r="AM421" s="1"/>
      <c r="AN421" s="1"/>
      <c r="AO421" s="1"/>
      <c r="AP421" s="1"/>
      <c r="AQ421" s="1"/>
      <c r="AR421" s="1"/>
      <c r="AS421" s="1"/>
      <c r="AT421" s="1"/>
      <c r="AU421" s="1"/>
      <c r="AV421" s="1"/>
      <c r="AW421" s="1"/>
      <c r="AX421" s="1"/>
      <c r="AY421" s="1"/>
      <c r="AZ421" s="1"/>
      <c r="BA421" s="1"/>
      <c r="BB421" s="1"/>
      <c r="BC421" s="1"/>
      <c r="BD421" s="1"/>
      <c r="BE421" s="1"/>
      <c r="BF421" s="1"/>
      <c r="BG421" s="1"/>
      <c r="BH421" s="1"/>
      <c r="BI421" s="1"/>
      <c r="BJ421" s="1"/>
      <c r="BK421" s="1"/>
      <c r="BL421" s="1"/>
      <c r="BM421" s="1"/>
      <c r="BN421" s="1"/>
      <c r="BO421" s="1"/>
      <c r="BP421" s="1"/>
      <c r="BQ421" s="1"/>
      <c r="BR421" s="1"/>
      <c r="BS421" s="1"/>
      <c r="BT421" s="1"/>
      <c r="BU421" s="1"/>
      <c r="BV421" s="1"/>
      <c r="BW421" s="1"/>
      <c r="BX421" s="1"/>
      <c r="BY421" s="1"/>
      <c r="BZ421" s="1"/>
      <c r="CA421" s="1"/>
      <c r="CB421" s="1"/>
      <c r="CC421" s="1"/>
      <c r="CD421" s="1"/>
      <c r="CE421" s="1"/>
      <c r="CF421" s="1"/>
      <c r="CG421" s="1"/>
      <c r="CH421" s="1"/>
      <c r="CI421" s="1"/>
      <c r="CJ421" s="1"/>
      <c r="CK421" s="1"/>
      <c r="CL421" s="1"/>
      <c r="CM421" s="1"/>
      <c r="CN421" s="1"/>
      <c r="CO421" s="1"/>
      <c r="CP421" s="1"/>
      <c r="CQ421" s="1"/>
      <c r="CR421" s="1"/>
      <c r="CS421" s="1"/>
      <c r="CT421" s="1"/>
      <c r="CU421" s="1"/>
      <c r="CV421" s="1"/>
      <c r="CW421" s="1"/>
      <c r="CX421" s="1"/>
      <c r="CY421" s="1"/>
      <c r="CZ421" s="1"/>
      <c r="DA421" s="1"/>
      <c r="DB421" s="1"/>
      <c r="DC421" s="1"/>
      <c r="DD421" s="1"/>
      <c r="DE421" s="1"/>
      <c r="DF421" s="1"/>
      <c r="DG421" s="1"/>
      <c r="DH421" s="1"/>
      <c r="DI421" s="1"/>
      <c r="DJ421" s="1"/>
      <c r="DK421" s="1"/>
      <c r="DL421" s="1"/>
      <c r="DM421" s="1"/>
      <c r="DN421" s="1"/>
      <c r="DO421" s="1"/>
      <c r="DP421" s="1"/>
      <c r="DQ421" s="1"/>
      <c r="DR421" s="1"/>
      <c r="DS421" s="1"/>
      <c r="DT421" s="1"/>
      <c r="DU421" s="1"/>
      <c r="DV421" s="1"/>
      <c r="DW421" s="1"/>
      <c r="DX421" s="1"/>
      <c r="DY421" s="1"/>
      <c r="DZ421" s="1"/>
      <c r="EA421" s="1"/>
      <c r="EB421" s="1"/>
      <c r="EC421" s="1"/>
      <c r="ED421" s="1"/>
      <c r="EE421" s="1"/>
      <c r="EF421" s="1"/>
      <c r="EG421" s="1"/>
      <c r="EH421" s="1"/>
      <c r="EI421" s="1"/>
      <c r="EJ421" s="1"/>
      <c r="EK421" s="1"/>
      <c r="EL421" s="1"/>
      <c r="EM421" s="1"/>
      <c r="EN421" s="1"/>
      <c r="EO421" s="1"/>
      <c r="EP421" s="1"/>
      <c r="EQ421" s="1"/>
      <c r="ER421" s="1"/>
      <c r="ES421" s="1"/>
      <c r="ET421" s="1"/>
      <c r="EU421" s="1"/>
      <c r="EV421" s="1"/>
      <c r="EW421" s="1"/>
      <c r="EX421" s="1"/>
      <c r="EY421" s="1"/>
      <c r="EZ421" s="1"/>
      <c r="FA421" s="1"/>
      <c r="FB421" s="1"/>
      <c r="FC421" s="1"/>
      <c r="FD421" s="1"/>
      <c r="FE421" s="1"/>
      <c r="FF421" s="1"/>
      <c r="FG421" s="1"/>
      <c r="FH421" s="1"/>
      <c r="FI421" s="1"/>
      <c r="FJ421" s="1"/>
      <c r="FK421" s="1"/>
      <c r="FL421" s="1"/>
      <c r="FM421" s="1"/>
      <c r="FN421" s="1"/>
      <c r="FO421" s="1"/>
      <c r="FP421" s="1"/>
      <c r="FQ421" s="1"/>
      <c r="FR421" s="1"/>
      <c r="FS421" s="1"/>
      <c r="FT421" s="1"/>
      <c r="FU421" s="1"/>
      <c r="FV421" s="1"/>
      <c r="FW421" s="1"/>
      <c r="FX421" s="1"/>
      <c r="FY421" s="1"/>
      <c r="FZ421" s="1"/>
      <c r="GA421" s="1"/>
      <c r="GB421" s="1"/>
      <c r="GC421" s="1"/>
      <c r="GD421" s="1"/>
      <c r="GE421" s="1"/>
      <c r="GF421" s="1"/>
      <c r="GG421" s="1"/>
      <c r="GH421" s="1"/>
      <c r="GI421" s="1"/>
      <c r="GJ421" s="1"/>
      <c r="GK421" s="1"/>
      <c r="GL421" s="1"/>
      <c r="GM421" s="1"/>
      <c r="GN421" s="1"/>
      <c r="GO421" s="1"/>
      <c r="GP421" s="1"/>
      <c r="GQ421" s="1"/>
      <c r="GR421" s="1"/>
      <c r="GS421" s="1"/>
      <c r="GT421" s="1"/>
      <c r="GU421" s="1"/>
      <c r="GV421" s="1"/>
      <c r="GW421" s="1"/>
      <c r="GX421" s="1"/>
      <c r="GY421" s="1"/>
      <c r="GZ421" s="1"/>
      <c r="HA421" s="1"/>
      <c r="HB421" s="1"/>
      <c r="HC421" s="1"/>
      <c r="HD421" s="1"/>
      <c r="HE421" s="1"/>
      <c r="HF421" s="1"/>
      <c r="HG421" s="1"/>
      <c r="HH421" s="1"/>
      <c r="HI421" s="1"/>
      <c r="HJ421" s="1"/>
      <c r="HK421" s="1"/>
      <c r="HL421" s="1"/>
      <c r="HM421" s="1"/>
      <c r="HN421" s="1"/>
      <c r="HO421" s="1"/>
      <c r="HP421" s="1"/>
      <c r="HQ421" s="1"/>
      <c r="HR421" s="1"/>
      <c r="HS421" s="1"/>
      <c r="HT421" s="1"/>
      <c r="HU421" s="1"/>
      <c r="HV421" s="1"/>
      <c r="HW421" s="1"/>
      <c r="HX421" s="1"/>
      <c r="HY421" s="1"/>
      <c r="HZ421" s="1"/>
      <c r="IA421" s="1"/>
      <c r="IB421" s="1"/>
      <c r="IC421" s="1"/>
      <c r="ID421" s="1"/>
      <c r="IE421" s="1"/>
      <c r="IF421" s="1"/>
      <c r="IG421" s="1"/>
      <c r="IH421" s="1"/>
      <c r="II421" s="1"/>
      <c r="IJ421" s="1"/>
      <c r="IK421" s="1"/>
      <c r="IL421" s="1"/>
      <c r="IM421" s="1"/>
      <c r="IN421" s="1"/>
      <c r="IO421" s="1"/>
      <c r="IP421" s="1"/>
      <c r="IQ421" s="1"/>
      <c r="IR421" s="1"/>
      <c r="IS421" s="1"/>
      <c r="IT421" s="1"/>
      <c r="IU421" s="1"/>
    </row>
    <row r="422" spans="1:7" ht="51.75" customHeight="1">
      <c r="A422" s="7" t="s">
        <v>24</v>
      </c>
      <c r="B422" s="7" t="s">
        <v>598</v>
      </c>
      <c r="C422" s="7" t="s">
        <v>16</v>
      </c>
      <c r="D422" s="7" t="s">
        <v>11</v>
      </c>
      <c r="E422" s="6">
        <f t="shared" si="14"/>
        <v>10</v>
      </c>
      <c r="F422" s="6"/>
      <c r="G422" s="6">
        <v>10</v>
      </c>
    </row>
    <row r="423" spans="1:7" ht="42.75" customHeight="1">
      <c r="A423" s="16" t="s">
        <v>36</v>
      </c>
      <c r="B423" s="7" t="s">
        <v>598</v>
      </c>
      <c r="C423" s="7" t="s">
        <v>19</v>
      </c>
      <c r="D423" s="7" t="s">
        <v>11</v>
      </c>
      <c r="E423" s="6">
        <f t="shared" si="14"/>
        <v>695</v>
      </c>
      <c r="F423" s="6"/>
      <c r="G423" s="6">
        <f>665+30</f>
        <v>695</v>
      </c>
    </row>
    <row r="424" spans="1:255" ht="89.25" customHeight="1">
      <c r="A424" s="14" t="s">
        <v>599</v>
      </c>
      <c r="B424" s="14" t="s">
        <v>600</v>
      </c>
      <c r="C424" s="7"/>
      <c r="D424" s="7"/>
      <c r="E424" s="15">
        <f t="shared" si="14"/>
        <v>3105</v>
      </c>
      <c r="F424" s="32">
        <f>F425</f>
        <v>0</v>
      </c>
      <c r="G424" s="32">
        <f>G425</f>
        <v>3105</v>
      </c>
      <c r="H424" s="1"/>
      <c r="I424" s="1"/>
      <c r="J424" s="1"/>
      <c r="K424" s="1"/>
      <c r="L424" s="1"/>
      <c r="M424" s="1"/>
      <c r="N424" s="1"/>
      <c r="O424" s="1"/>
      <c r="P424" s="1"/>
      <c r="Q424" s="1"/>
      <c r="R424" s="1"/>
      <c r="S424" s="1"/>
      <c r="T424" s="1"/>
      <c r="U424" s="1"/>
      <c r="V424" s="1"/>
      <c r="W424" s="1"/>
      <c r="X424" s="1"/>
      <c r="Y424" s="1"/>
      <c r="Z424" s="1"/>
      <c r="AA424" s="1"/>
      <c r="AB424" s="1"/>
      <c r="AC424" s="1"/>
      <c r="AD424" s="1"/>
      <c r="AE424" s="1"/>
      <c r="AF424" s="1"/>
      <c r="AG424" s="1"/>
      <c r="AH424" s="1"/>
      <c r="AI424" s="1"/>
      <c r="AJ424" s="1"/>
      <c r="AK424" s="1"/>
      <c r="AL424" s="1"/>
      <c r="AM424" s="1"/>
      <c r="AN424" s="1"/>
      <c r="AO424" s="1"/>
      <c r="AP424" s="1"/>
      <c r="AQ424" s="1"/>
      <c r="AR424" s="1"/>
      <c r="AS424" s="1"/>
      <c r="AT424" s="1"/>
      <c r="AU424" s="1"/>
      <c r="AV424" s="1"/>
      <c r="AW424" s="1"/>
      <c r="AX424" s="1"/>
      <c r="AY424" s="1"/>
      <c r="AZ424" s="1"/>
      <c r="BA424" s="1"/>
      <c r="BB424" s="1"/>
      <c r="BC424" s="1"/>
      <c r="BD424" s="1"/>
      <c r="BE424" s="1"/>
      <c r="BF424" s="1"/>
      <c r="BG424" s="1"/>
      <c r="BH424" s="1"/>
      <c r="BI424" s="1"/>
      <c r="BJ424" s="1"/>
      <c r="BK424" s="1"/>
      <c r="BL424" s="1"/>
      <c r="BM424" s="1"/>
      <c r="BN424" s="1"/>
      <c r="BO424" s="1"/>
      <c r="BP424" s="1"/>
      <c r="BQ424" s="1"/>
      <c r="BR424" s="1"/>
      <c r="BS424" s="1"/>
      <c r="BT424" s="1"/>
      <c r="BU424" s="1"/>
      <c r="BV424" s="1"/>
      <c r="BW424" s="1"/>
      <c r="BX424" s="1"/>
      <c r="BY424" s="1"/>
      <c r="BZ424" s="1"/>
      <c r="CA424" s="1"/>
      <c r="CB424" s="1"/>
      <c r="CC424" s="1"/>
      <c r="CD424" s="1"/>
      <c r="CE424" s="1"/>
      <c r="CF424" s="1"/>
      <c r="CG424" s="1"/>
      <c r="CH424" s="1"/>
      <c r="CI424" s="1"/>
      <c r="CJ424" s="1"/>
      <c r="CK424" s="1"/>
      <c r="CL424" s="1"/>
      <c r="CM424" s="1"/>
      <c r="CN424" s="1"/>
      <c r="CO424" s="1"/>
      <c r="CP424" s="1"/>
      <c r="CQ424" s="1"/>
      <c r="CR424" s="1"/>
      <c r="CS424" s="1"/>
      <c r="CT424" s="1"/>
      <c r="CU424" s="1"/>
      <c r="CV424" s="1"/>
      <c r="CW424" s="1"/>
      <c r="CX424" s="1"/>
      <c r="CY424" s="1"/>
      <c r="CZ424" s="1"/>
      <c r="DA424" s="1"/>
      <c r="DB424" s="1"/>
      <c r="DC424" s="1"/>
      <c r="DD424" s="1"/>
      <c r="DE424" s="1"/>
      <c r="DF424" s="1"/>
      <c r="DG424" s="1"/>
      <c r="DH424" s="1"/>
      <c r="DI424" s="1"/>
      <c r="DJ424" s="1"/>
      <c r="DK424" s="1"/>
      <c r="DL424" s="1"/>
      <c r="DM424" s="1"/>
      <c r="DN424" s="1"/>
      <c r="DO424" s="1"/>
      <c r="DP424" s="1"/>
      <c r="DQ424" s="1"/>
      <c r="DR424" s="1"/>
      <c r="DS424" s="1"/>
      <c r="DT424" s="1"/>
      <c r="DU424" s="1"/>
      <c r="DV424" s="1"/>
      <c r="DW424" s="1"/>
      <c r="DX424" s="1"/>
      <c r="DY424" s="1"/>
      <c r="DZ424" s="1"/>
      <c r="EA424" s="1"/>
      <c r="EB424" s="1"/>
      <c r="EC424" s="1"/>
      <c r="ED424" s="1"/>
      <c r="EE424" s="1"/>
      <c r="EF424" s="1"/>
      <c r="EG424" s="1"/>
      <c r="EH424" s="1"/>
      <c r="EI424" s="1"/>
      <c r="EJ424" s="1"/>
      <c r="EK424" s="1"/>
      <c r="EL424" s="1"/>
      <c r="EM424" s="1"/>
      <c r="EN424" s="1"/>
      <c r="EO424" s="1"/>
      <c r="EP424" s="1"/>
      <c r="EQ424" s="1"/>
      <c r="ER424" s="1"/>
      <c r="ES424" s="1"/>
      <c r="ET424" s="1"/>
      <c r="EU424" s="1"/>
      <c r="EV424" s="1"/>
      <c r="EW424" s="1"/>
      <c r="EX424" s="1"/>
      <c r="EY424" s="1"/>
      <c r="EZ424" s="1"/>
      <c r="FA424" s="1"/>
      <c r="FB424" s="1"/>
      <c r="FC424" s="1"/>
      <c r="FD424" s="1"/>
      <c r="FE424" s="1"/>
      <c r="FF424" s="1"/>
      <c r="FG424" s="1"/>
      <c r="FH424" s="1"/>
      <c r="FI424" s="1"/>
      <c r="FJ424" s="1"/>
      <c r="FK424" s="1"/>
      <c r="FL424" s="1"/>
      <c r="FM424" s="1"/>
      <c r="FN424" s="1"/>
      <c r="FO424" s="1"/>
      <c r="FP424" s="1"/>
      <c r="FQ424" s="1"/>
      <c r="FR424" s="1"/>
      <c r="FS424" s="1"/>
      <c r="FT424" s="1"/>
      <c r="FU424" s="1"/>
      <c r="FV424" s="1"/>
      <c r="FW424" s="1"/>
      <c r="FX424" s="1"/>
      <c r="FY424" s="1"/>
      <c r="FZ424" s="1"/>
      <c r="GA424" s="1"/>
      <c r="GB424" s="1"/>
      <c r="GC424" s="1"/>
      <c r="GD424" s="1"/>
      <c r="GE424" s="1"/>
      <c r="GF424" s="1"/>
      <c r="GG424" s="1"/>
      <c r="GH424" s="1"/>
      <c r="GI424" s="1"/>
      <c r="GJ424" s="1"/>
      <c r="GK424" s="1"/>
      <c r="GL424" s="1"/>
      <c r="GM424" s="1"/>
      <c r="GN424" s="1"/>
      <c r="GO424" s="1"/>
      <c r="GP424" s="1"/>
      <c r="GQ424" s="1"/>
      <c r="GR424" s="1"/>
      <c r="GS424" s="1"/>
      <c r="GT424" s="1"/>
      <c r="GU424" s="1"/>
      <c r="GV424" s="1"/>
      <c r="GW424" s="1"/>
      <c r="GX424" s="1"/>
      <c r="GY424" s="1"/>
      <c r="GZ424" s="1"/>
      <c r="HA424" s="1"/>
      <c r="HB424" s="1"/>
      <c r="HC424" s="1"/>
      <c r="HD424" s="1"/>
      <c r="HE424" s="1"/>
      <c r="HF424" s="1"/>
      <c r="HG424" s="1"/>
      <c r="HH424" s="1"/>
      <c r="HI424" s="1"/>
      <c r="HJ424" s="1"/>
      <c r="HK424" s="1"/>
      <c r="HL424" s="1"/>
      <c r="HM424" s="1"/>
      <c r="HN424" s="1"/>
      <c r="HO424" s="1"/>
      <c r="HP424" s="1"/>
      <c r="HQ424" s="1"/>
      <c r="HR424" s="1"/>
      <c r="HS424" s="1"/>
      <c r="HT424" s="1"/>
      <c r="HU424" s="1"/>
      <c r="HV424" s="1"/>
      <c r="HW424" s="1"/>
      <c r="HX424" s="1"/>
      <c r="HY424" s="1"/>
      <c r="HZ424" s="1"/>
      <c r="IA424" s="1"/>
      <c r="IB424" s="1"/>
      <c r="IC424" s="1"/>
      <c r="ID424" s="1"/>
      <c r="IE424" s="1"/>
      <c r="IF424" s="1"/>
      <c r="IG424" s="1"/>
      <c r="IH424" s="1"/>
      <c r="II424" s="1"/>
      <c r="IJ424" s="1"/>
      <c r="IK424" s="1"/>
      <c r="IL424" s="1"/>
      <c r="IM424" s="1"/>
      <c r="IN424" s="1"/>
      <c r="IO424" s="1"/>
      <c r="IP424" s="1"/>
      <c r="IQ424" s="1"/>
      <c r="IR424" s="1"/>
      <c r="IS424" s="1"/>
      <c r="IT424" s="1"/>
      <c r="IU424" s="1"/>
    </row>
    <row r="425" spans="1:7" ht="48.75" customHeight="1">
      <c r="A425" s="16" t="s">
        <v>601</v>
      </c>
      <c r="B425" s="7" t="s">
        <v>602</v>
      </c>
      <c r="C425" s="7"/>
      <c r="D425" s="7"/>
      <c r="E425" s="6">
        <f t="shared" si="14"/>
        <v>3105</v>
      </c>
      <c r="F425" s="6">
        <f>F426+F427</f>
        <v>0</v>
      </c>
      <c r="G425" s="6">
        <f>G426+G427</f>
        <v>3105</v>
      </c>
    </row>
    <row r="426" spans="1:255" s="1" customFormat="1" ht="51" customHeight="1">
      <c r="A426" s="7" t="s">
        <v>24</v>
      </c>
      <c r="B426" s="7" t="s">
        <v>602</v>
      </c>
      <c r="C426" s="7" t="s">
        <v>16</v>
      </c>
      <c r="D426" s="7" t="s">
        <v>11</v>
      </c>
      <c r="E426" s="6">
        <f t="shared" si="14"/>
        <v>32</v>
      </c>
      <c r="F426" s="6"/>
      <c r="G426" s="6">
        <f>31+1</f>
        <v>32</v>
      </c>
      <c r="H426" s="2"/>
      <c r="I426" s="2"/>
      <c r="J426" s="2"/>
      <c r="K426" s="2"/>
      <c r="L426" s="2"/>
      <c r="M426" s="2"/>
      <c r="N426" s="2"/>
      <c r="O426" s="2"/>
      <c r="P426" s="2"/>
      <c r="Q426" s="2"/>
      <c r="R426" s="2"/>
      <c r="S426" s="2"/>
      <c r="T426" s="2"/>
      <c r="U426" s="2"/>
      <c r="V426" s="2"/>
      <c r="W426" s="2"/>
      <c r="X426" s="2"/>
      <c r="Y426" s="2"/>
      <c r="Z426" s="2"/>
      <c r="AA426" s="2"/>
      <c r="AB426" s="2"/>
      <c r="AC426" s="2"/>
      <c r="AD426" s="2"/>
      <c r="AE426" s="2"/>
      <c r="AF426" s="2"/>
      <c r="AG426" s="2"/>
      <c r="AH426" s="2"/>
      <c r="AI426" s="2"/>
      <c r="AJ426" s="2"/>
      <c r="AK426" s="2"/>
      <c r="AL426" s="2"/>
      <c r="AM426" s="2"/>
      <c r="AN426" s="2"/>
      <c r="AO426" s="2"/>
      <c r="AP426" s="2"/>
      <c r="AQ426" s="2"/>
      <c r="AR426" s="2"/>
      <c r="AS426" s="2"/>
      <c r="AT426" s="2"/>
      <c r="AU426" s="2"/>
      <c r="AV426" s="2"/>
      <c r="AW426" s="2"/>
      <c r="AX426" s="2"/>
      <c r="AY426" s="2"/>
      <c r="AZ426" s="2"/>
      <c r="BA426" s="2"/>
      <c r="BB426" s="2"/>
      <c r="BC426" s="2"/>
      <c r="BD426" s="2"/>
      <c r="BE426" s="2"/>
      <c r="BF426" s="2"/>
      <c r="BG426" s="2"/>
      <c r="BH426" s="2"/>
      <c r="BI426" s="2"/>
      <c r="BJ426" s="2"/>
      <c r="BK426" s="2"/>
      <c r="BL426" s="2"/>
      <c r="BM426" s="2"/>
      <c r="BN426" s="2"/>
      <c r="BO426" s="2"/>
      <c r="BP426" s="2"/>
      <c r="BQ426" s="2"/>
      <c r="BR426" s="2"/>
      <c r="BS426" s="2"/>
      <c r="BT426" s="2"/>
      <c r="BU426" s="2"/>
      <c r="BV426" s="2"/>
      <c r="BW426" s="2"/>
      <c r="BX426" s="2"/>
      <c r="BY426" s="2"/>
      <c r="BZ426" s="2"/>
      <c r="CA426" s="2"/>
      <c r="CB426" s="2"/>
      <c r="CC426" s="2"/>
      <c r="CD426" s="2"/>
      <c r="CE426" s="2"/>
      <c r="CF426" s="2"/>
      <c r="CG426" s="2"/>
      <c r="CH426" s="2"/>
      <c r="CI426" s="2"/>
      <c r="CJ426" s="2"/>
      <c r="CK426" s="2"/>
      <c r="CL426" s="2"/>
      <c r="CM426" s="2"/>
      <c r="CN426" s="2"/>
      <c r="CO426" s="2"/>
      <c r="CP426" s="2"/>
      <c r="CQ426" s="2"/>
      <c r="CR426" s="2"/>
      <c r="CS426" s="2"/>
      <c r="CT426" s="2"/>
      <c r="CU426" s="2"/>
      <c r="CV426" s="2"/>
      <c r="CW426" s="2"/>
      <c r="CX426" s="2"/>
      <c r="CY426" s="2"/>
      <c r="CZ426" s="2"/>
      <c r="DA426" s="2"/>
      <c r="DB426" s="2"/>
      <c r="DC426" s="2"/>
      <c r="DD426" s="2"/>
      <c r="DE426" s="2"/>
      <c r="DF426" s="2"/>
      <c r="DG426" s="2"/>
      <c r="DH426" s="2"/>
      <c r="DI426" s="2"/>
      <c r="DJ426" s="2"/>
      <c r="DK426" s="2"/>
      <c r="DL426" s="2"/>
      <c r="DM426" s="2"/>
      <c r="DN426" s="2"/>
      <c r="DO426" s="2"/>
      <c r="DP426" s="2"/>
      <c r="DQ426" s="2"/>
      <c r="DR426" s="2"/>
      <c r="DS426" s="2"/>
      <c r="DT426" s="2"/>
      <c r="DU426" s="2"/>
      <c r="DV426" s="2"/>
      <c r="DW426" s="2"/>
      <c r="DX426" s="2"/>
      <c r="DY426" s="2"/>
      <c r="DZ426" s="2"/>
      <c r="EA426" s="2"/>
      <c r="EB426" s="2"/>
      <c r="EC426" s="2"/>
      <c r="ED426" s="2"/>
      <c r="EE426" s="2"/>
      <c r="EF426" s="2"/>
      <c r="EG426" s="2"/>
      <c r="EH426" s="2"/>
      <c r="EI426" s="2"/>
      <c r="EJ426" s="2"/>
      <c r="EK426" s="2"/>
      <c r="EL426" s="2"/>
      <c r="EM426" s="2"/>
      <c r="EN426" s="2"/>
      <c r="EO426" s="2"/>
      <c r="EP426" s="2"/>
      <c r="EQ426" s="2"/>
      <c r="ER426" s="2"/>
      <c r="ES426" s="2"/>
      <c r="ET426" s="2"/>
      <c r="EU426" s="2"/>
      <c r="EV426" s="2"/>
      <c r="EW426" s="2"/>
      <c r="EX426" s="2"/>
      <c r="EY426" s="2"/>
      <c r="EZ426" s="2"/>
      <c r="FA426" s="2"/>
      <c r="FB426" s="2"/>
      <c r="FC426" s="2"/>
      <c r="FD426" s="2"/>
      <c r="FE426" s="2"/>
      <c r="FF426" s="2"/>
      <c r="FG426" s="2"/>
      <c r="FH426" s="2"/>
      <c r="FI426" s="2"/>
      <c r="FJ426" s="2"/>
      <c r="FK426" s="2"/>
      <c r="FL426" s="2"/>
      <c r="FM426" s="2"/>
      <c r="FN426" s="2"/>
      <c r="FO426" s="2"/>
      <c r="FP426" s="2"/>
      <c r="FQ426" s="2"/>
      <c r="FR426" s="2"/>
      <c r="FS426" s="2"/>
      <c r="FT426" s="2"/>
      <c r="FU426" s="2"/>
      <c r="FV426" s="2"/>
      <c r="FW426" s="2"/>
      <c r="FX426" s="2"/>
      <c r="FY426" s="2"/>
      <c r="FZ426" s="2"/>
      <c r="GA426" s="2"/>
      <c r="GB426" s="2"/>
      <c r="GC426" s="2"/>
      <c r="GD426" s="2"/>
      <c r="GE426" s="2"/>
      <c r="GF426" s="2"/>
      <c r="GG426" s="2"/>
      <c r="GH426" s="2"/>
      <c r="GI426" s="2"/>
      <c r="GJ426" s="2"/>
      <c r="GK426" s="2"/>
      <c r="GL426" s="2"/>
      <c r="GM426" s="2"/>
      <c r="GN426" s="2"/>
      <c r="GO426" s="2"/>
      <c r="GP426" s="2"/>
      <c r="GQ426" s="2"/>
      <c r="GR426" s="2"/>
      <c r="GS426" s="2"/>
      <c r="GT426" s="2"/>
      <c r="GU426" s="2"/>
      <c r="GV426" s="2"/>
      <c r="GW426" s="2"/>
      <c r="GX426" s="2"/>
      <c r="GY426" s="2"/>
      <c r="GZ426" s="2"/>
      <c r="HA426" s="2"/>
      <c r="HB426" s="2"/>
      <c r="HC426" s="2"/>
      <c r="HD426" s="2"/>
      <c r="HE426" s="2"/>
      <c r="HF426" s="2"/>
      <c r="HG426" s="2"/>
      <c r="HH426" s="2"/>
      <c r="HI426" s="2"/>
      <c r="HJ426" s="2"/>
      <c r="HK426" s="2"/>
      <c r="HL426" s="2"/>
      <c r="HM426" s="2"/>
      <c r="HN426" s="2"/>
      <c r="HO426" s="2"/>
      <c r="HP426" s="2"/>
      <c r="HQ426" s="2"/>
      <c r="HR426" s="2"/>
      <c r="HS426" s="2"/>
      <c r="HT426" s="2"/>
      <c r="HU426" s="2"/>
      <c r="HV426" s="2"/>
      <c r="HW426" s="2"/>
      <c r="HX426" s="2"/>
      <c r="HY426" s="2"/>
      <c r="HZ426" s="2"/>
      <c r="IA426" s="2"/>
      <c r="IB426" s="2"/>
      <c r="IC426" s="2"/>
      <c r="ID426" s="2"/>
      <c r="IE426" s="2"/>
      <c r="IF426" s="2"/>
      <c r="IG426" s="2"/>
      <c r="IH426" s="2"/>
      <c r="II426" s="2"/>
      <c r="IJ426" s="2"/>
      <c r="IK426" s="2"/>
      <c r="IL426" s="2"/>
      <c r="IM426" s="2"/>
      <c r="IN426" s="2"/>
      <c r="IO426" s="2"/>
      <c r="IP426" s="2"/>
      <c r="IQ426" s="2"/>
      <c r="IR426" s="2"/>
      <c r="IS426" s="2"/>
      <c r="IT426" s="2"/>
      <c r="IU426" s="2"/>
    </row>
    <row r="427" spans="1:255" s="1" customFormat="1" ht="38.25" customHeight="1">
      <c r="A427" s="16" t="s">
        <v>36</v>
      </c>
      <c r="B427" s="7" t="s">
        <v>602</v>
      </c>
      <c r="C427" s="7" t="s">
        <v>19</v>
      </c>
      <c r="D427" s="7" t="s">
        <v>11</v>
      </c>
      <c r="E427" s="6">
        <f t="shared" si="14"/>
        <v>3073</v>
      </c>
      <c r="F427" s="6"/>
      <c r="G427" s="6">
        <f>2945+128</f>
        <v>3073</v>
      </c>
      <c r="H427" s="2"/>
      <c r="I427" s="2"/>
      <c r="J427" s="2"/>
      <c r="K427" s="2"/>
      <c r="L427" s="2"/>
      <c r="M427" s="2"/>
      <c r="N427" s="2"/>
      <c r="O427" s="2"/>
      <c r="P427" s="2"/>
      <c r="Q427" s="2"/>
      <c r="R427" s="2"/>
      <c r="S427" s="2"/>
      <c r="T427" s="2"/>
      <c r="U427" s="2"/>
      <c r="V427" s="2"/>
      <c r="W427" s="2"/>
      <c r="X427" s="2"/>
      <c r="Y427" s="2"/>
      <c r="Z427" s="2"/>
      <c r="AA427" s="2"/>
      <c r="AB427" s="2"/>
      <c r="AC427" s="2"/>
      <c r="AD427" s="2"/>
      <c r="AE427" s="2"/>
      <c r="AF427" s="2"/>
      <c r="AG427" s="2"/>
      <c r="AH427" s="2"/>
      <c r="AI427" s="2"/>
      <c r="AJ427" s="2"/>
      <c r="AK427" s="2"/>
      <c r="AL427" s="2"/>
      <c r="AM427" s="2"/>
      <c r="AN427" s="2"/>
      <c r="AO427" s="2"/>
      <c r="AP427" s="2"/>
      <c r="AQ427" s="2"/>
      <c r="AR427" s="2"/>
      <c r="AS427" s="2"/>
      <c r="AT427" s="2"/>
      <c r="AU427" s="2"/>
      <c r="AV427" s="2"/>
      <c r="AW427" s="2"/>
      <c r="AX427" s="2"/>
      <c r="AY427" s="2"/>
      <c r="AZ427" s="2"/>
      <c r="BA427" s="2"/>
      <c r="BB427" s="2"/>
      <c r="BC427" s="2"/>
      <c r="BD427" s="2"/>
      <c r="BE427" s="2"/>
      <c r="BF427" s="2"/>
      <c r="BG427" s="2"/>
      <c r="BH427" s="2"/>
      <c r="BI427" s="2"/>
      <c r="BJ427" s="2"/>
      <c r="BK427" s="2"/>
      <c r="BL427" s="2"/>
      <c r="BM427" s="2"/>
      <c r="BN427" s="2"/>
      <c r="BO427" s="2"/>
      <c r="BP427" s="2"/>
      <c r="BQ427" s="2"/>
      <c r="BR427" s="2"/>
      <c r="BS427" s="2"/>
      <c r="BT427" s="2"/>
      <c r="BU427" s="2"/>
      <c r="BV427" s="2"/>
      <c r="BW427" s="2"/>
      <c r="BX427" s="2"/>
      <c r="BY427" s="2"/>
      <c r="BZ427" s="2"/>
      <c r="CA427" s="2"/>
      <c r="CB427" s="2"/>
      <c r="CC427" s="2"/>
      <c r="CD427" s="2"/>
      <c r="CE427" s="2"/>
      <c r="CF427" s="2"/>
      <c r="CG427" s="2"/>
      <c r="CH427" s="2"/>
      <c r="CI427" s="2"/>
      <c r="CJ427" s="2"/>
      <c r="CK427" s="2"/>
      <c r="CL427" s="2"/>
      <c r="CM427" s="2"/>
      <c r="CN427" s="2"/>
      <c r="CO427" s="2"/>
      <c r="CP427" s="2"/>
      <c r="CQ427" s="2"/>
      <c r="CR427" s="2"/>
      <c r="CS427" s="2"/>
      <c r="CT427" s="2"/>
      <c r="CU427" s="2"/>
      <c r="CV427" s="2"/>
      <c r="CW427" s="2"/>
      <c r="CX427" s="2"/>
      <c r="CY427" s="2"/>
      <c r="CZ427" s="2"/>
      <c r="DA427" s="2"/>
      <c r="DB427" s="2"/>
      <c r="DC427" s="2"/>
      <c r="DD427" s="2"/>
      <c r="DE427" s="2"/>
      <c r="DF427" s="2"/>
      <c r="DG427" s="2"/>
      <c r="DH427" s="2"/>
      <c r="DI427" s="2"/>
      <c r="DJ427" s="2"/>
      <c r="DK427" s="2"/>
      <c r="DL427" s="2"/>
      <c r="DM427" s="2"/>
      <c r="DN427" s="2"/>
      <c r="DO427" s="2"/>
      <c r="DP427" s="2"/>
      <c r="DQ427" s="2"/>
      <c r="DR427" s="2"/>
      <c r="DS427" s="2"/>
      <c r="DT427" s="2"/>
      <c r="DU427" s="2"/>
      <c r="DV427" s="2"/>
      <c r="DW427" s="2"/>
      <c r="DX427" s="2"/>
      <c r="DY427" s="2"/>
      <c r="DZ427" s="2"/>
      <c r="EA427" s="2"/>
      <c r="EB427" s="2"/>
      <c r="EC427" s="2"/>
      <c r="ED427" s="2"/>
      <c r="EE427" s="2"/>
      <c r="EF427" s="2"/>
      <c r="EG427" s="2"/>
      <c r="EH427" s="2"/>
      <c r="EI427" s="2"/>
      <c r="EJ427" s="2"/>
      <c r="EK427" s="2"/>
      <c r="EL427" s="2"/>
      <c r="EM427" s="2"/>
      <c r="EN427" s="2"/>
      <c r="EO427" s="2"/>
      <c r="EP427" s="2"/>
      <c r="EQ427" s="2"/>
      <c r="ER427" s="2"/>
      <c r="ES427" s="2"/>
      <c r="ET427" s="2"/>
      <c r="EU427" s="2"/>
      <c r="EV427" s="2"/>
      <c r="EW427" s="2"/>
      <c r="EX427" s="2"/>
      <c r="EY427" s="2"/>
      <c r="EZ427" s="2"/>
      <c r="FA427" s="2"/>
      <c r="FB427" s="2"/>
      <c r="FC427" s="2"/>
      <c r="FD427" s="2"/>
      <c r="FE427" s="2"/>
      <c r="FF427" s="2"/>
      <c r="FG427" s="2"/>
      <c r="FH427" s="2"/>
      <c r="FI427" s="2"/>
      <c r="FJ427" s="2"/>
      <c r="FK427" s="2"/>
      <c r="FL427" s="2"/>
      <c r="FM427" s="2"/>
      <c r="FN427" s="2"/>
      <c r="FO427" s="2"/>
      <c r="FP427" s="2"/>
      <c r="FQ427" s="2"/>
      <c r="FR427" s="2"/>
      <c r="FS427" s="2"/>
      <c r="FT427" s="2"/>
      <c r="FU427" s="2"/>
      <c r="FV427" s="2"/>
      <c r="FW427" s="2"/>
      <c r="FX427" s="2"/>
      <c r="FY427" s="2"/>
      <c r="FZ427" s="2"/>
      <c r="GA427" s="2"/>
      <c r="GB427" s="2"/>
      <c r="GC427" s="2"/>
      <c r="GD427" s="2"/>
      <c r="GE427" s="2"/>
      <c r="GF427" s="2"/>
      <c r="GG427" s="2"/>
      <c r="GH427" s="2"/>
      <c r="GI427" s="2"/>
      <c r="GJ427" s="2"/>
      <c r="GK427" s="2"/>
      <c r="GL427" s="2"/>
      <c r="GM427" s="2"/>
      <c r="GN427" s="2"/>
      <c r="GO427" s="2"/>
      <c r="GP427" s="2"/>
      <c r="GQ427" s="2"/>
      <c r="GR427" s="2"/>
      <c r="GS427" s="2"/>
      <c r="GT427" s="2"/>
      <c r="GU427" s="2"/>
      <c r="GV427" s="2"/>
      <c r="GW427" s="2"/>
      <c r="GX427" s="2"/>
      <c r="GY427" s="2"/>
      <c r="GZ427" s="2"/>
      <c r="HA427" s="2"/>
      <c r="HB427" s="2"/>
      <c r="HC427" s="2"/>
      <c r="HD427" s="2"/>
      <c r="HE427" s="2"/>
      <c r="HF427" s="2"/>
      <c r="HG427" s="2"/>
      <c r="HH427" s="2"/>
      <c r="HI427" s="2"/>
      <c r="HJ427" s="2"/>
      <c r="HK427" s="2"/>
      <c r="HL427" s="2"/>
      <c r="HM427" s="2"/>
      <c r="HN427" s="2"/>
      <c r="HO427" s="2"/>
      <c r="HP427" s="2"/>
      <c r="HQ427" s="2"/>
      <c r="HR427" s="2"/>
      <c r="HS427" s="2"/>
      <c r="HT427" s="2"/>
      <c r="HU427" s="2"/>
      <c r="HV427" s="2"/>
      <c r="HW427" s="2"/>
      <c r="HX427" s="2"/>
      <c r="HY427" s="2"/>
      <c r="HZ427" s="2"/>
      <c r="IA427" s="2"/>
      <c r="IB427" s="2"/>
      <c r="IC427" s="2"/>
      <c r="ID427" s="2"/>
      <c r="IE427" s="2"/>
      <c r="IF427" s="2"/>
      <c r="IG427" s="2"/>
      <c r="IH427" s="2"/>
      <c r="II427" s="2"/>
      <c r="IJ427" s="2"/>
      <c r="IK427" s="2"/>
      <c r="IL427" s="2"/>
      <c r="IM427" s="2"/>
      <c r="IN427" s="2"/>
      <c r="IO427" s="2"/>
      <c r="IP427" s="2"/>
      <c r="IQ427" s="2"/>
      <c r="IR427" s="2"/>
      <c r="IS427" s="2"/>
      <c r="IT427" s="2"/>
      <c r="IU427" s="2"/>
    </row>
    <row r="428" spans="1:255" s="1" customFormat="1" ht="110.25" customHeight="1">
      <c r="A428" s="18" t="s">
        <v>603</v>
      </c>
      <c r="B428" s="14" t="s">
        <v>604</v>
      </c>
      <c r="C428" s="7"/>
      <c r="D428" s="7"/>
      <c r="E428" s="15">
        <f t="shared" si="14"/>
        <v>19</v>
      </c>
      <c r="F428" s="15">
        <f>F429</f>
        <v>0</v>
      </c>
      <c r="G428" s="15">
        <f>G429</f>
        <v>19</v>
      </c>
      <c r="H428" s="2"/>
      <c r="I428" s="2"/>
      <c r="J428" s="2"/>
      <c r="K428" s="2"/>
      <c r="L428" s="2"/>
      <c r="M428" s="2"/>
      <c r="N428" s="2"/>
      <c r="O428" s="2"/>
      <c r="P428" s="2"/>
      <c r="Q428" s="2"/>
      <c r="R428" s="2"/>
      <c r="S428" s="2"/>
      <c r="T428" s="2"/>
      <c r="U428" s="2"/>
      <c r="V428" s="2"/>
      <c r="W428" s="2"/>
      <c r="X428" s="2"/>
      <c r="Y428" s="2"/>
      <c r="Z428" s="2"/>
      <c r="AA428" s="2"/>
      <c r="AB428" s="2"/>
      <c r="AC428" s="2"/>
      <c r="AD428" s="2"/>
      <c r="AE428" s="2"/>
      <c r="AF428" s="2"/>
      <c r="AG428" s="2"/>
      <c r="AH428" s="2"/>
      <c r="AI428" s="2"/>
      <c r="AJ428" s="2"/>
      <c r="AK428" s="2"/>
      <c r="AL428" s="2"/>
      <c r="AM428" s="2"/>
      <c r="AN428" s="2"/>
      <c r="AO428" s="2"/>
      <c r="AP428" s="2"/>
      <c r="AQ428" s="2"/>
      <c r="AR428" s="2"/>
      <c r="AS428" s="2"/>
      <c r="AT428" s="2"/>
      <c r="AU428" s="2"/>
      <c r="AV428" s="2"/>
      <c r="AW428" s="2"/>
      <c r="AX428" s="2"/>
      <c r="AY428" s="2"/>
      <c r="AZ428" s="2"/>
      <c r="BA428" s="2"/>
      <c r="BB428" s="2"/>
      <c r="BC428" s="2"/>
      <c r="BD428" s="2"/>
      <c r="BE428" s="2"/>
      <c r="BF428" s="2"/>
      <c r="BG428" s="2"/>
      <c r="BH428" s="2"/>
      <c r="BI428" s="2"/>
      <c r="BJ428" s="2"/>
      <c r="BK428" s="2"/>
      <c r="BL428" s="2"/>
      <c r="BM428" s="2"/>
      <c r="BN428" s="2"/>
      <c r="BO428" s="2"/>
      <c r="BP428" s="2"/>
      <c r="BQ428" s="2"/>
      <c r="BR428" s="2"/>
      <c r="BS428" s="2"/>
      <c r="BT428" s="2"/>
      <c r="BU428" s="2"/>
      <c r="BV428" s="2"/>
      <c r="BW428" s="2"/>
      <c r="BX428" s="2"/>
      <c r="BY428" s="2"/>
      <c r="BZ428" s="2"/>
      <c r="CA428" s="2"/>
      <c r="CB428" s="2"/>
      <c r="CC428" s="2"/>
      <c r="CD428" s="2"/>
      <c r="CE428" s="2"/>
      <c r="CF428" s="2"/>
      <c r="CG428" s="2"/>
      <c r="CH428" s="2"/>
      <c r="CI428" s="2"/>
      <c r="CJ428" s="2"/>
      <c r="CK428" s="2"/>
      <c r="CL428" s="2"/>
      <c r="CM428" s="2"/>
      <c r="CN428" s="2"/>
      <c r="CO428" s="2"/>
      <c r="CP428" s="2"/>
      <c r="CQ428" s="2"/>
      <c r="CR428" s="2"/>
      <c r="CS428" s="2"/>
      <c r="CT428" s="2"/>
      <c r="CU428" s="2"/>
      <c r="CV428" s="2"/>
      <c r="CW428" s="2"/>
      <c r="CX428" s="2"/>
      <c r="CY428" s="2"/>
      <c r="CZ428" s="2"/>
      <c r="DA428" s="2"/>
      <c r="DB428" s="2"/>
      <c r="DC428" s="2"/>
      <c r="DD428" s="2"/>
      <c r="DE428" s="2"/>
      <c r="DF428" s="2"/>
      <c r="DG428" s="2"/>
      <c r="DH428" s="2"/>
      <c r="DI428" s="2"/>
      <c r="DJ428" s="2"/>
      <c r="DK428" s="2"/>
      <c r="DL428" s="2"/>
      <c r="DM428" s="2"/>
      <c r="DN428" s="2"/>
      <c r="DO428" s="2"/>
      <c r="DP428" s="2"/>
      <c r="DQ428" s="2"/>
      <c r="DR428" s="2"/>
      <c r="DS428" s="2"/>
      <c r="DT428" s="2"/>
      <c r="DU428" s="2"/>
      <c r="DV428" s="2"/>
      <c r="DW428" s="2"/>
      <c r="DX428" s="2"/>
      <c r="DY428" s="2"/>
      <c r="DZ428" s="2"/>
      <c r="EA428" s="2"/>
      <c r="EB428" s="2"/>
      <c r="EC428" s="2"/>
      <c r="ED428" s="2"/>
      <c r="EE428" s="2"/>
      <c r="EF428" s="2"/>
      <c r="EG428" s="2"/>
      <c r="EH428" s="2"/>
      <c r="EI428" s="2"/>
      <c r="EJ428" s="2"/>
      <c r="EK428" s="2"/>
      <c r="EL428" s="2"/>
      <c r="EM428" s="2"/>
      <c r="EN428" s="2"/>
      <c r="EO428" s="2"/>
      <c r="EP428" s="2"/>
      <c r="EQ428" s="2"/>
      <c r="ER428" s="2"/>
      <c r="ES428" s="2"/>
      <c r="ET428" s="2"/>
      <c r="EU428" s="2"/>
      <c r="EV428" s="2"/>
      <c r="EW428" s="2"/>
      <c r="EX428" s="2"/>
      <c r="EY428" s="2"/>
      <c r="EZ428" s="2"/>
      <c r="FA428" s="2"/>
      <c r="FB428" s="2"/>
      <c r="FC428" s="2"/>
      <c r="FD428" s="2"/>
      <c r="FE428" s="2"/>
      <c r="FF428" s="2"/>
      <c r="FG428" s="2"/>
      <c r="FH428" s="2"/>
      <c r="FI428" s="2"/>
      <c r="FJ428" s="2"/>
      <c r="FK428" s="2"/>
      <c r="FL428" s="2"/>
      <c r="FM428" s="2"/>
      <c r="FN428" s="2"/>
      <c r="FO428" s="2"/>
      <c r="FP428" s="2"/>
      <c r="FQ428" s="2"/>
      <c r="FR428" s="2"/>
      <c r="FS428" s="2"/>
      <c r="FT428" s="2"/>
      <c r="FU428" s="2"/>
      <c r="FV428" s="2"/>
      <c r="FW428" s="2"/>
      <c r="FX428" s="2"/>
      <c r="FY428" s="2"/>
      <c r="FZ428" s="2"/>
      <c r="GA428" s="2"/>
      <c r="GB428" s="2"/>
      <c r="GC428" s="2"/>
      <c r="GD428" s="2"/>
      <c r="GE428" s="2"/>
      <c r="GF428" s="2"/>
      <c r="GG428" s="2"/>
      <c r="GH428" s="2"/>
      <c r="GI428" s="2"/>
      <c r="GJ428" s="2"/>
      <c r="GK428" s="2"/>
      <c r="GL428" s="2"/>
      <c r="GM428" s="2"/>
      <c r="GN428" s="2"/>
      <c r="GO428" s="2"/>
      <c r="GP428" s="2"/>
      <c r="GQ428" s="2"/>
      <c r="GR428" s="2"/>
      <c r="GS428" s="2"/>
      <c r="GT428" s="2"/>
      <c r="GU428" s="2"/>
      <c r="GV428" s="2"/>
      <c r="GW428" s="2"/>
      <c r="GX428" s="2"/>
      <c r="GY428" s="2"/>
      <c r="GZ428" s="2"/>
      <c r="HA428" s="2"/>
      <c r="HB428" s="2"/>
      <c r="HC428" s="2"/>
      <c r="HD428" s="2"/>
      <c r="HE428" s="2"/>
      <c r="HF428" s="2"/>
      <c r="HG428" s="2"/>
      <c r="HH428" s="2"/>
      <c r="HI428" s="2"/>
      <c r="HJ428" s="2"/>
      <c r="HK428" s="2"/>
      <c r="HL428" s="2"/>
      <c r="HM428" s="2"/>
      <c r="HN428" s="2"/>
      <c r="HO428" s="2"/>
      <c r="HP428" s="2"/>
      <c r="HQ428" s="2"/>
      <c r="HR428" s="2"/>
      <c r="HS428" s="2"/>
      <c r="HT428" s="2"/>
      <c r="HU428" s="2"/>
      <c r="HV428" s="2"/>
      <c r="HW428" s="2"/>
      <c r="HX428" s="2"/>
      <c r="HY428" s="2"/>
      <c r="HZ428" s="2"/>
      <c r="IA428" s="2"/>
      <c r="IB428" s="2"/>
      <c r="IC428" s="2"/>
      <c r="ID428" s="2"/>
      <c r="IE428" s="2"/>
      <c r="IF428" s="2"/>
      <c r="IG428" s="2"/>
      <c r="IH428" s="2"/>
      <c r="II428" s="2"/>
      <c r="IJ428" s="2"/>
      <c r="IK428" s="2"/>
      <c r="IL428" s="2"/>
      <c r="IM428" s="2"/>
      <c r="IN428" s="2"/>
      <c r="IO428" s="2"/>
      <c r="IP428" s="2"/>
      <c r="IQ428" s="2"/>
      <c r="IR428" s="2"/>
      <c r="IS428" s="2"/>
      <c r="IT428" s="2"/>
      <c r="IU428" s="2"/>
    </row>
    <row r="429" spans="1:255" s="1" customFormat="1" ht="75.75" customHeight="1">
      <c r="A429" s="5" t="s">
        <v>605</v>
      </c>
      <c r="B429" s="7" t="s">
        <v>606</v>
      </c>
      <c r="C429" s="7"/>
      <c r="D429" s="7"/>
      <c r="E429" s="6">
        <f t="shared" si="14"/>
        <v>19</v>
      </c>
      <c r="F429" s="6">
        <f>F430+F431</f>
        <v>0</v>
      </c>
      <c r="G429" s="6">
        <f>G430+G431</f>
        <v>19</v>
      </c>
      <c r="H429" s="2"/>
      <c r="I429" s="2"/>
      <c r="J429" s="2"/>
      <c r="K429" s="2"/>
      <c r="L429" s="2"/>
      <c r="M429" s="2"/>
      <c r="N429" s="2"/>
      <c r="O429" s="2"/>
      <c r="P429" s="2"/>
      <c r="Q429" s="2"/>
      <c r="R429" s="2"/>
      <c r="S429" s="2"/>
      <c r="T429" s="2"/>
      <c r="U429" s="2"/>
      <c r="V429" s="2"/>
      <c r="W429" s="2"/>
      <c r="X429" s="2"/>
      <c r="Y429" s="2"/>
      <c r="Z429" s="2"/>
      <c r="AA429" s="2"/>
      <c r="AB429" s="2"/>
      <c r="AC429" s="2"/>
      <c r="AD429" s="2"/>
      <c r="AE429" s="2"/>
      <c r="AF429" s="2"/>
      <c r="AG429" s="2"/>
      <c r="AH429" s="2"/>
      <c r="AI429" s="2"/>
      <c r="AJ429" s="2"/>
      <c r="AK429" s="2"/>
      <c r="AL429" s="2"/>
      <c r="AM429" s="2"/>
      <c r="AN429" s="2"/>
      <c r="AO429" s="2"/>
      <c r="AP429" s="2"/>
      <c r="AQ429" s="2"/>
      <c r="AR429" s="2"/>
      <c r="AS429" s="2"/>
      <c r="AT429" s="2"/>
      <c r="AU429" s="2"/>
      <c r="AV429" s="2"/>
      <c r="AW429" s="2"/>
      <c r="AX429" s="2"/>
      <c r="AY429" s="2"/>
      <c r="AZ429" s="2"/>
      <c r="BA429" s="2"/>
      <c r="BB429" s="2"/>
      <c r="BC429" s="2"/>
      <c r="BD429" s="2"/>
      <c r="BE429" s="2"/>
      <c r="BF429" s="2"/>
      <c r="BG429" s="2"/>
      <c r="BH429" s="2"/>
      <c r="BI429" s="2"/>
      <c r="BJ429" s="2"/>
      <c r="BK429" s="2"/>
      <c r="BL429" s="2"/>
      <c r="BM429" s="2"/>
      <c r="BN429" s="2"/>
      <c r="BO429" s="2"/>
      <c r="BP429" s="2"/>
      <c r="BQ429" s="2"/>
      <c r="BR429" s="2"/>
      <c r="BS429" s="2"/>
      <c r="BT429" s="2"/>
      <c r="BU429" s="2"/>
      <c r="BV429" s="2"/>
      <c r="BW429" s="2"/>
      <c r="BX429" s="2"/>
      <c r="BY429" s="2"/>
      <c r="BZ429" s="2"/>
      <c r="CA429" s="2"/>
      <c r="CB429" s="2"/>
      <c r="CC429" s="2"/>
      <c r="CD429" s="2"/>
      <c r="CE429" s="2"/>
      <c r="CF429" s="2"/>
      <c r="CG429" s="2"/>
      <c r="CH429" s="2"/>
      <c r="CI429" s="2"/>
      <c r="CJ429" s="2"/>
      <c r="CK429" s="2"/>
      <c r="CL429" s="2"/>
      <c r="CM429" s="2"/>
      <c r="CN429" s="2"/>
      <c r="CO429" s="2"/>
      <c r="CP429" s="2"/>
      <c r="CQ429" s="2"/>
      <c r="CR429" s="2"/>
      <c r="CS429" s="2"/>
      <c r="CT429" s="2"/>
      <c r="CU429" s="2"/>
      <c r="CV429" s="2"/>
      <c r="CW429" s="2"/>
      <c r="CX429" s="2"/>
      <c r="CY429" s="2"/>
      <c r="CZ429" s="2"/>
      <c r="DA429" s="2"/>
      <c r="DB429" s="2"/>
      <c r="DC429" s="2"/>
      <c r="DD429" s="2"/>
      <c r="DE429" s="2"/>
      <c r="DF429" s="2"/>
      <c r="DG429" s="2"/>
      <c r="DH429" s="2"/>
      <c r="DI429" s="2"/>
      <c r="DJ429" s="2"/>
      <c r="DK429" s="2"/>
      <c r="DL429" s="2"/>
      <c r="DM429" s="2"/>
      <c r="DN429" s="2"/>
      <c r="DO429" s="2"/>
      <c r="DP429" s="2"/>
      <c r="DQ429" s="2"/>
      <c r="DR429" s="2"/>
      <c r="DS429" s="2"/>
      <c r="DT429" s="2"/>
      <c r="DU429" s="2"/>
      <c r="DV429" s="2"/>
      <c r="DW429" s="2"/>
      <c r="DX429" s="2"/>
      <c r="DY429" s="2"/>
      <c r="DZ429" s="2"/>
      <c r="EA429" s="2"/>
      <c r="EB429" s="2"/>
      <c r="EC429" s="2"/>
      <c r="ED429" s="2"/>
      <c r="EE429" s="2"/>
      <c r="EF429" s="2"/>
      <c r="EG429" s="2"/>
      <c r="EH429" s="2"/>
      <c r="EI429" s="2"/>
      <c r="EJ429" s="2"/>
      <c r="EK429" s="2"/>
      <c r="EL429" s="2"/>
      <c r="EM429" s="2"/>
      <c r="EN429" s="2"/>
      <c r="EO429" s="2"/>
      <c r="EP429" s="2"/>
      <c r="EQ429" s="2"/>
      <c r="ER429" s="2"/>
      <c r="ES429" s="2"/>
      <c r="ET429" s="2"/>
      <c r="EU429" s="2"/>
      <c r="EV429" s="2"/>
      <c r="EW429" s="2"/>
      <c r="EX429" s="2"/>
      <c r="EY429" s="2"/>
      <c r="EZ429" s="2"/>
      <c r="FA429" s="2"/>
      <c r="FB429" s="2"/>
      <c r="FC429" s="2"/>
      <c r="FD429" s="2"/>
      <c r="FE429" s="2"/>
      <c r="FF429" s="2"/>
      <c r="FG429" s="2"/>
      <c r="FH429" s="2"/>
      <c r="FI429" s="2"/>
      <c r="FJ429" s="2"/>
      <c r="FK429" s="2"/>
      <c r="FL429" s="2"/>
      <c r="FM429" s="2"/>
      <c r="FN429" s="2"/>
      <c r="FO429" s="2"/>
      <c r="FP429" s="2"/>
      <c r="FQ429" s="2"/>
      <c r="FR429" s="2"/>
      <c r="FS429" s="2"/>
      <c r="FT429" s="2"/>
      <c r="FU429" s="2"/>
      <c r="FV429" s="2"/>
      <c r="FW429" s="2"/>
      <c r="FX429" s="2"/>
      <c r="FY429" s="2"/>
      <c r="FZ429" s="2"/>
      <c r="GA429" s="2"/>
      <c r="GB429" s="2"/>
      <c r="GC429" s="2"/>
      <c r="GD429" s="2"/>
      <c r="GE429" s="2"/>
      <c r="GF429" s="2"/>
      <c r="GG429" s="2"/>
      <c r="GH429" s="2"/>
      <c r="GI429" s="2"/>
      <c r="GJ429" s="2"/>
      <c r="GK429" s="2"/>
      <c r="GL429" s="2"/>
      <c r="GM429" s="2"/>
      <c r="GN429" s="2"/>
      <c r="GO429" s="2"/>
      <c r="GP429" s="2"/>
      <c r="GQ429" s="2"/>
      <c r="GR429" s="2"/>
      <c r="GS429" s="2"/>
      <c r="GT429" s="2"/>
      <c r="GU429" s="2"/>
      <c r="GV429" s="2"/>
      <c r="GW429" s="2"/>
      <c r="GX429" s="2"/>
      <c r="GY429" s="2"/>
      <c r="GZ429" s="2"/>
      <c r="HA429" s="2"/>
      <c r="HB429" s="2"/>
      <c r="HC429" s="2"/>
      <c r="HD429" s="2"/>
      <c r="HE429" s="2"/>
      <c r="HF429" s="2"/>
      <c r="HG429" s="2"/>
      <c r="HH429" s="2"/>
      <c r="HI429" s="2"/>
      <c r="HJ429" s="2"/>
      <c r="HK429" s="2"/>
      <c r="HL429" s="2"/>
      <c r="HM429" s="2"/>
      <c r="HN429" s="2"/>
      <c r="HO429" s="2"/>
      <c r="HP429" s="2"/>
      <c r="HQ429" s="2"/>
      <c r="HR429" s="2"/>
      <c r="HS429" s="2"/>
      <c r="HT429" s="2"/>
      <c r="HU429" s="2"/>
      <c r="HV429" s="2"/>
      <c r="HW429" s="2"/>
      <c r="HX429" s="2"/>
      <c r="HY429" s="2"/>
      <c r="HZ429" s="2"/>
      <c r="IA429" s="2"/>
      <c r="IB429" s="2"/>
      <c r="IC429" s="2"/>
      <c r="ID429" s="2"/>
      <c r="IE429" s="2"/>
      <c r="IF429" s="2"/>
      <c r="IG429" s="2"/>
      <c r="IH429" s="2"/>
      <c r="II429" s="2"/>
      <c r="IJ429" s="2"/>
      <c r="IK429" s="2"/>
      <c r="IL429" s="2"/>
      <c r="IM429" s="2"/>
      <c r="IN429" s="2"/>
      <c r="IO429" s="2"/>
      <c r="IP429" s="2"/>
      <c r="IQ429" s="2"/>
      <c r="IR429" s="2"/>
      <c r="IS429" s="2"/>
      <c r="IT429" s="2"/>
      <c r="IU429" s="2"/>
    </row>
    <row r="430" spans="1:255" s="1" customFormat="1" ht="49.5" customHeight="1">
      <c r="A430" s="7" t="s">
        <v>24</v>
      </c>
      <c r="B430" s="7" t="s">
        <v>606</v>
      </c>
      <c r="C430" s="7" t="s">
        <v>16</v>
      </c>
      <c r="D430" s="7" t="s">
        <v>11</v>
      </c>
      <c r="E430" s="6">
        <f t="shared" si="14"/>
        <v>2</v>
      </c>
      <c r="F430" s="6"/>
      <c r="G430" s="6">
        <v>2</v>
      </c>
      <c r="H430" s="2"/>
      <c r="I430" s="2"/>
      <c r="J430" s="2"/>
      <c r="K430" s="2"/>
      <c r="L430" s="2"/>
      <c r="M430" s="2"/>
      <c r="N430" s="2"/>
      <c r="O430" s="2"/>
      <c r="P430" s="2"/>
      <c r="Q430" s="2"/>
      <c r="R430" s="2"/>
      <c r="S430" s="2"/>
      <c r="T430" s="2"/>
      <c r="U430" s="2"/>
      <c r="V430" s="2"/>
      <c r="W430" s="2"/>
      <c r="X430" s="2"/>
      <c r="Y430" s="2"/>
      <c r="Z430" s="2"/>
      <c r="AA430" s="2"/>
      <c r="AB430" s="2"/>
      <c r="AC430" s="2"/>
      <c r="AD430" s="2"/>
      <c r="AE430" s="2"/>
      <c r="AF430" s="2"/>
      <c r="AG430" s="2"/>
      <c r="AH430" s="2"/>
      <c r="AI430" s="2"/>
      <c r="AJ430" s="2"/>
      <c r="AK430" s="2"/>
      <c r="AL430" s="2"/>
      <c r="AM430" s="2"/>
      <c r="AN430" s="2"/>
      <c r="AO430" s="2"/>
      <c r="AP430" s="2"/>
      <c r="AQ430" s="2"/>
      <c r="AR430" s="2"/>
      <c r="AS430" s="2"/>
      <c r="AT430" s="2"/>
      <c r="AU430" s="2"/>
      <c r="AV430" s="2"/>
      <c r="AW430" s="2"/>
      <c r="AX430" s="2"/>
      <c r="AY430" s="2"/>
      <c r="AZ430" s="2"/>
      <c r="BA430" s="2"/>
      <c r="BB430" s="2"/>
      <c r="BC430" s="2"/>
      <c r="BD430" s="2"/>
      <c r="BE430" s="2"/>
      <c r="BF430" s="2"/>
      <c r="BG430" s="2"/>
      <c r="BH430" s="2"/>
      <c r="BI430" s="2"/>
      <c r="BJ430" s="2"/>
      <c r="BK430" s="2"/>
      <c r="BL430" s="2"/>
      <c r="BM430" s="2"/>
      <c r="BN430" s="2"/>
      <c r="BO430" s="2"/>
      <c r="BP430" s="2"/>
      <c r="BQ430" s="2"/>
      <c r="BR430" s="2"/>
      <c r="BS430" s="2"/>
      <c r="BT430" s="2"/>
      <c r="BU430" s="2"/>
      <c r="BV430" s="2"/>
      <c r="BW430" s="2"/>
      <c r="BX430" s="2"/>
      <c r="BY430" s="2"/>
      <c r="BZ430" s="2"/>
      <c r="CA430" s="2"/>
      <c r="CB430" s="2"/>
      <c r="CC430" s="2"/>
      <c r="CD430" s="2"/>
      <c r="CE430" s="2"/>
      <c r="CF430" s="2"/>
      <c r="CG430" s="2"/>
      <c r="CH430" s="2"/>
      <c r="CI430" s="2"/>
      <c r="CJ430" s="2"/>
      <c r="CK430" s="2"/>
      <c r="CL430" s="2"/>
      <c r="CM430" s="2"/>
      <c r="CN430" s="2"/>
      <c r="CO430" s="2"/>
      <c r="CP430" s="2"/>
      <c r="CQ430" s="2"/>
      <c r="CR430" s="2"/>
      <c r="CS430" s="2"/>
      <c r="CT430" s="2"/>
      <c r="CU430" s="2"/>
      <c r="CV430" s="2"/>
      <c r="CW430" s="2"/>
      <c r="CX430" s="2"/>
      <c r="CY430" s="2"/>
      <c r="CZ430" s="2"/>
      <c r="DA430" s="2"/>
      <c r="DB430" s="2"/>
      <c r="DC430" s="2"/>
      <c r="DD430" s="2"/>
      <c r="DE430" s="2"/>
      <c r="DF430" s="2"/>
      <c r="DG430" s="2"/>
      <c r="DH430" s="2"/>
      <c r="DI430" s="2"/>
      <c r="DJ430" s="2"/>
      <c r="DK430" s="2"/>
      <c r="DL430" s="2"/>
      <c r="DM430" s="2"/>
      <c r="DN430" s="2"/>
      <c r="DO430" s="2"/>
      <c r="DP430" s="2"/>
      <c r="DQ430" s="2"/>
      <c r="DR430" s="2"/>
      <c r="DS430" s="2"/>
      <c r="DT430" s="2"/>
      <c r="DU430" s="2"/>
      <c r="DV430" s="2"/>
      <c r="DW430" s="2"/>
      <c r="DX430" s="2"/>
      <c r="DY430" s="2"/>
      <c r="DZ430" s="2"/>
      <c r="EA430" s="2"/>
      <c r="EB430" s="2"/>
      <c r="EC430" s="2"/>
      <c r="ED430" s="2"/>
      <c r="EE430" s="2"/>
      <c r="EF430" s="2"/>
      <c r="EG430" s="2"/>
      <c r="EH430" s="2"/>
      <c r="EI430" s="2"/>
      <c r="EJ430" s="2"/>
      <c r="EK430" s="2"/>
      <c r="EL430" s="2"/>
      <c r="EM430" s="2"/>
      <c r="EN430" s="2"/>
      <c r="EO430" s="2"/>
      <c r="EP430" s="2"/>
      <c r="EQ430" s="2"/>
      <c r="ER430" s="2"/>
      <c r="ES430" s="2"/>
      <c r="ET430" s="2"/>
      <c r="EU430" s="2"/>
      <c r="EV430" s="2"/>
      <c r="EW430" s="2"/>
      <c r="EX430" s="2"/>
      <c r="EY430" s="2"/>
      <c r="EZ430" s="2"/>
      <c r="FA430" s="2"/>
      <c r="FB430" s="2"/>
      <c r="FC430" s="2"/>
      <c r="FD430" s="2"/>
      <c r="FE430" s="2"/>
      <c r="FF430" s="2"/>
      <c r="FG430" s="2"/>
      <c r="FH430" s="2"/>
      <c r="FI430" s="2"/>
      <c r="FJ430" s="2"/>
      <c r="FK430" s="2"/>
      <c r="FL430" s="2"/>
      <c r="FM430" s="2"/>
      <c r="FN430" s="2"/>
      <c r="FO430" s="2"/>
      <c r="FP430" s="2"/>
      <c r="FQ430" s="2"/>
      <c r="FR430" s="2"/>
      <c r="FS430" s="2"/>
      <c r="FT430" s="2"/>
      <c r="FU430" s="2"/>
      <c r="FV430" s="2"/>
      <c r="FW430" s="2"/>
      <c r="FX430" s="2"/>
      <c r="FY430" s="2"/>
      <c r="FZ430" s="2"/>
      <c r="GA430" s="2"/>
      <c r="GB430" s="2"/>
      <c r="GC430" s="2"/>
      <c r="GD430" s="2"/>
      <c r="GE430" s="2"/>
      <c r="GF430" s="2"/>
      <c r="GG430" s="2"/>
      <c r="GH430" s="2"/>
      <c r="GI430" s="2"/>
      <c r="GJ430" s="2"/>
      <c r="GK430" s="2"/>
      <c r="GL430" s="2"/>
      <c r="GM430" s="2"/>
      <c r="GN430" s="2"/>
      <c r="GO430" s="2"/>
      <c r="GP430" s="2"/>
      <c r="GQ430" s="2"/>
      <c r="GR430" s="2"/>
      <c r="GS430" s="2"/>
      <c r="GT430" s="2"/>
      <c r="GU430" s="2"/>
      <c r="GV430" s="2"/>
      <c r="GW430" s="2"/>
      <c r="GX430" s="2"/>
      <c r="GY430" s="2"/>
      <c r="GZ430" s="2"/>
      <c r="HA430" s="2"/>
      <c r="HB430" s="2"/>
      <c r="HC430" s="2"/>
      <c r="HD430" s="2"/>
      <c r="HE430" s="2"/>
      <c r="HF430" s="2"/>
      <c r="HG430" s="2"/>
      <c r="HH430" s="2"/>
      <c r="HI430" s="2"/>
      <c r="HJ430" s="2"/>
      <c r="HK430" s="2"/>
      <c r="HL430" s="2"/>
      <c r="HM430" s="2"/>
      <c r="HN430" s="2"/>
      <c r="HO430" s="2"/>
      <c r="HP430" s="2"/>
      <c r="HQ430" s="2"/>
      <c r="HR430" s="2"/>
      <c r="HS430" s="2"/>
      <c r="HT430" s="2"/>
      <c r="HU430" s="2"/>
      <c r="HV430" s="2"/>
      <c r="HW430" s="2"/>
      <c r="HX430" s="2"/>
      <c r="HY430" s="2"/>
      <c r="HZ430" s="2"/>
      <c r="IA430" s="2"/>
      <c r="IB430" s="2"/>
      <c r="IC430" s="2"/>
      <c r="ID430" s="2"/>
      <c r="IE430" s="2"/>
      <c r="IF430" s="2"/>
      <c r="IG430" s="2"/>
      <c r="IH430" s="2"/>
      <c r="II430" s="2"/>
      <c r="IJ430" s="2"/>
      <c r="IK430" s="2"/>
      <c r="IL430" s="2"/>
      <c r="IM430" s="2"/>
      <c r="IN430" s="2"/>
      <c r="IO430" s="2"/>
      <c r="IP430" s="2"/>
      <c r="IQ430" s="2"/>
      <c r="IR430" s="2"/>
      <c r="IS430" s="2"/>
      <c r="IT430" s="2"/>
      <c r="IU430" s="2"/>
    </row>
    <row r="431" spans="1:255" s="1" customFormat="1" ht="39.75" customHeight="1">
      <c r="A431" s="16" t="s">
        <v>36</v>
      </c>
      <c r="B431" s="7" t="s">
        <v>606</v>
      </c>
      <c r="C431" s="7" t="s">
        <v>19</v>
      </c>
      <c r="D431" s="7" t="s">
        <v>11</v>
      </c>
      <c r="E431" s="6">
        <f t="shared" si="14"/>
        <v>17</v>
      </c>
      <c r="F431" s="6"/>
      <c r="G431" s="6">
        <v>17</v>
      </c>
      <c r="H431" s="2"/>
      <c r="I431" s="2"/>
      <c r="J431" s="2"/>
      <c r="K431" s="2"/>
      <c r="L431" s="2"/>
      <c r="M431" s="2"/>
      <c r="N431" s="2"/>
      <c r="O431" s="2"/>
      <c r="P431" s="2"/>
      <c r="Q431" s="2"/>
      <c r="R431" s="2"/>
      <c r="S431" s="2"/>
      <c r="T431" s="2"/>
      <c r="U431" s="2"/>
      <c r="V431" s="2"/>
      <c r="W431" s="2"/>
      <c r="X431" s="2"/>
      <c r="Y431" s="2"/>
      <c r="Z431" s="2"/>
      <c r="AA431" s="2"/>
      <c r="AB431" s="2"/>
      <c r="AC431" s="2"/>
      <c r="AD431" s="2"/>
      <c r="AE431" s="2"/>
      <c r="AF431" s="2"/>
      <c r="AG431" s="2"/>
      <c r="AH431" s="2"/>
      <c r="AI431" s="2"/>
      <c r="AJ431" s="2"/>
      <c r="AK431" s="2"/>
      <c r="AL431" s="2"/>
      <c r="AM431" s="2"/>
      <c r="AN431" s="2"/>
      <c r="AO431" s="2"/>
      <c r="AP431" s="2"/>
      <c r="AQ431" s="2"/>
      <c r="AR431" s="2"/>
      <c r="AS431" s="2"/>
      <c r="AT431" s="2"/>
      <c r="AU431" s="2"/>
      <c r="AV431" s="2"/>
      <c r="AW431" s="2"/>
      <c r="AX431" s="2"/>
      <c r="AY431" s="2"/>
      <c r="AZ431" s="2"/>
      <c r="BA431" s="2"/>
      <c r="BB431" s="2"/>
      <c r="BC431" s="2"/>
      <c r="BD431" s="2"/>
      <c r="BE431" s="2"/>
      <c r="BF431" s="2"/>
      <c r="BG431" s="2"/>
      <c r="BH431" s="2"/>
      <c r="BI431" s="2"/>
      <c r="BJ431" s="2"/>
      <c r="BK431" s="2"/>
      <c r="BL431" s="2"/>
      <c r="BM431" s="2"/>
      <c r="BN431" s="2"/>
      <c r="BO431" s="2"/>
      <c r="BP431" s="2"/>
      <c r="BQ431" s="2"/>
      <c r="BR431" s="2"/>
      <c r="BS431" s="2"/>
      <c r="BT431" s="2"/>
      <c r="BU431" s="2"/>
      <c r="BV431" s="2"/>
      <c r="BW431" s="2"/>
      <c r="BX431" s="2"/>
      <c r="BY431" s="2"/>
      <c r="BZ431" s="2"/>
      <c r="CA431" s="2"/>
      <c r="CB431" s="2"/>
      <c r="CC431" s="2"/>
      <c r="CD431" s="2"/>
      <c r="CE431" s="2"/>
      <c r="CF431" s="2"/>
      <c r="CG431" s="2"/>
      <c r="CH431" s="2"/>
      <c r="CI431" s="2"/>
      <c r="CJ431" s="2"/>
      <c r="CK431" s="2"/>
      <c r="CL431" s="2"/>
      <c r="CM431" s="2"/>
      <c r="CN431" s="2"/>
      <c r="CO431" s="2"/>
      <c r="CP431" s="2"/>
      <c r="CQ431" s="2"/>
      <c r="CR431" s="2"/>
      <c r="CS431" s="2"/>
      <c r="CT431" s="2"/>
      <c r="CU431" s="2"/>
      <c r="CV431" s="2"/>
      <c r="CW431" s="2"/>
      <c r="CX431" s="2"/>
      <c r="CY431" s="2"/>
      <c r="CZ431" s="2"/>
      <c r="DA431" s="2"/>
      <c r="DB431" s="2"/>
      <c r="DC431" s="2"/>
      <c r="DD431" s="2"/>
      <c r="DE431" s="2"/>
      <c r="DF431" s="2"/>
      <c r="DG431" s="2"/>
      <c r="DH431" s="2"/>
      <c r="DI431" s="2"/>
      <c r="DJ431" s="2"/>
      <c r="DK431" s="2"/>
      <c r="DL431" s="2"/>
      <c r="DM431" s="2"/>
      <c r="DN431" s="2"/>
      <c r="DO431" s="2"/>
      <c r="DP431" s="2"/>
      <c r="DQ431" s="2"/>
      <c r="DR431" s="2"/>
      <c r="DS431" s="2"/>
      <c r="DT431" s="2"/>
      <c r="DU431" s="2"/>
      <c r="DV431" s="2"/>
      <c r="DW431" s="2"/>
      <c r="DX431" s="2"/>
      <c r="DY431" s="2"/>
      <c r="DZ431" s="2"/>
      <c r="EA431" s="2"/>
      <c r="EB431" s="2"/>
      <c r="EC431" s="2"/>
      <c r="ED431" s="2"/>
      <c r="EE431" s="2"/>
      <c r="EF431" s="2"/>
      <c r="EG431" s="2"/>
      <c r="EH431" s="2"/>
      <c r="EI431" s="2"/>
      <c r="EJ431" s="2"/>
      <c r="EK431" s="2"/>
      <c r="EL431" s="2"/>
      <c r="EM431" s="2"/>
      <c r="EN431" s="2"/>
      <c r="EO431" s="2"/>
      <c r="EP431" s="2"/>
      <c r="EQ431" s="2"/>
      <c r="ER431" s="2"/>
      <c r="ES431" s="2"/>
      <c r="ET431" s="2"/>
      <c r="EU431" s="2"/>
      <c r="EV431" s="2"/>
      <c r="EW431" s="2"/>
      <c r="EX431" s="2"/>
      <c r="EY431" s="2"/>
      <c r="EZ431" s="2"/>
      <c r="FA431" s="2"/>
      <c r="FB431" s="2"/>
      <c r="FC431" s="2"/>
      <c r="FD431" s="2"/>
      <c r="FE431" s="2"/>
      <c r="FF431" s="2"/>
      <c r="FG431" s="2"/>
      <c r="FH431" s="2"/>
      <c r="FI431" s="2"/>
      <c r="FJ431" s="2"/>
      <c r="FK431" s="2"/>
      <c r="FL431" s="2"/>
      <c r="FM431" s="2"/>
      <c r="FN431" s="2"/>
      <c r="FO431" s="2"/>
      <c r="FP431" s="2"/>
      <c r="FQ431" s="2"/>
      <c r="FR431" s="2"/>
      <c r="FS431" s="2"/>
      <c r="FT431" s="2"/>
      <c r="FU431" s="2"/>
      <c r="FV431" s="2"/>
      <c r="FW431" s="2"/>
      <c r="FX431" s="2"/>
      <c r="FY431" s="2"/>
      <c r="FZ431" s="2"/>
      <c r="GA431" s="2"/>
      <c r="GB431" s="2"/>
      <c r="GC431" s="2"/>
      <c r="GD431" s="2"/>
      <c r="GE431" s="2"/>
      <c r="GF431" s="2"/>
      <c r="GG431" s="2"/>
      <c r="GH431" s="2"/>
      <c r="GI431" s="2"/>
      <c r="GJ431" s="2"/>
      <c r="GK431" s="2"/>
      <c r="GL431" s="2"/>
      <c r="GM431" s="2"/>
      <c r="GN431" s="2"/>
      <c r="GO431" s="2"/>
      <c r="GP431" s="2"/>
      <c r="GQ431" s="2"/>
      <c r="GR431" s="2"/>
      <c r="GS431" s="2"/>
      <c r="GT431" s="2"/>
      <c r="GU431" s="2"/>
      <c r="GV431" s="2"/>
      <c r="GW431" s="2"/>
      <c r="GX431" s="2"/>
      <c r="GY431" s="2"/>
      <c r="GZ431" s="2"/>
      <c r="HA431" s="2"/>
      <c r="HB431" s="2"/>
      <c r="HC431" s="2"/>
      <c r="HD431" s="2"/>
      <c r="HE431" s="2"/>
      <c r="HF431" s="2"/>
      <c r="HG431" s="2"/>
      <c r="HH431" s="2"/>
      <c r="HI431" s="2"/>
      <c r="HJ431" s="2"/>
      <c r="HK431" s="2"/>
      <c r="HL431" s="2"/>
      <c r="HM431" s="2"/>
      <c r="HN431" s="2"/>
      <c r="HO431" s="2"/>
      <c r="HP431" s="2"/>
      <c r="HQ431" s="2"/>
      <c r="HR431" s="2"/>
      <c r="HS431" s="2"/>
      <c r="HT431" s="2"/>
      <c r="HU431" s="2"/>
      <c r="HV431" s="2"/>
      <c r="HW431" s="2"/>
      <c r="HX431" s="2"/>
      <c r="HY431" s="2"/>
      <c r="HZ431" s="2"/>
      <c r="IA431" s="2"/>
      <c r="IB431" s="2"/>
      <c r="IC431" s="2"/>
      <c r="ID431" s="2"/>
      <c r="IE431" s="2"/>
      <c r="IF431" s="2"/>
      <c r="IG431" s="2"/>
      <c r="IH431" s="2"/>
      <c r="II431" s="2"/>
      <c r="IJ431" s="2"/>
      <c r="IK431" s="2"/>
      <c r="IL431" s="2"/>
      <c r="IM431" s="2"/>
      <c r="IN431" s="2"/>
      <c r="IO431" s="2"/>
      <c r="IP431" s="2"/>
      <c r="IQ431" s="2"/>
      <c r="IR431" s="2"/>
      <c r="IS431" s="2"/>
      <c r="IT431" s="2"/>
      <c r="IU431" s="2"/>
    </row>
    <row r="432" spans="1:255" ht="113.25" customHeight="1">
      <c r="A432" s="18" t="s">
        <v>607</v>
      </c>
      <c r="B432" s="14" t="s">
        <v>608</v>
      </c>
      <c r="C432" s="7"/>
      <c r="D432" s="7"/>
      <c r="E432" s="15">
        <f t="shared" si="14"/>
        <v>44481</v>
      </c>
      <c r="F432" s="15">
        <f>F433</f>
        <v>0</v>
      </c>
      <c r="G432" s="15">
        <f>G433</f>
        <v>44481</v>
      </c>
      <c r="H432" s="1"/>
      <c r="I432" s="1"/>
      <c r="J432" s="1"/>
      <c r="K432" s="1"/>
      <c r="L432" s="1"/>
      <c r="M432" s="1"/>
      <c r="N432" s="1"/>
      <c r="O432" s="1"/>
      <c r="P432" s="1"/>
      <c r="Q432" s="1"/>
      <c r="R432" s="1"/>
      <c r="S432" s="1"/>
      <c r="T432" s="1"/>
      <c r="U432" s="1"/>
      <c r="V432" s="1"/>
      <c r="W432" s="1"/>
      <c r="X432" s="1"/>
      <c r="Y432" s="1"/>
      <c r="Z432" s="1"/>
      <c r="AA432" s="1"/>
      <c r="AB432" s="1"/>
      <c r="AC432" s="1"/>
      <c r="AD432" s="1"/>
      <c r="AE432" s="1"/>
      <c r="AF432" s="1"/>
      <c r="AG432" s="1"/>
      <c r="AH432" s="1"/>
      <c r="AI432" s="1"/>
      <c r="AJ432" s="1"/>
      <c r="AK432" s="1"/>
      <c r="AL432" s="1"/>
      <c r="AM432" s="1"/>
      <c r="AN432" s="1"/>
      <c r="AO432" s="1"/>
      <c r="AP432" s="1"/>
      <c r="AQ432" s="1"/>
      <c r="AR432" s="1"/>
      <c r="AS432" s="1"/>
      <c r="AT432" s="1"/>
      <c r="AU432" s="1"/>
      <c r="AV432" s="1"/>
      <c r="AW432" s="1"/>
      <c r="AX432" s="1"/>
      <c r="AY432" s="1"/>
      <c r="AZ432" s="1"/>
      <c r="BA432" s="1"/>
      <c r="BB432" s="1"/>
      <c r="BC432" s="1"/>
      <c r="BD432" s="1"/>
      <c r="BE432" s="1"/>
      <c r="BF432" s="1"/>
      <c r="BG432" s="1"/>
      <c r="BH432" s="1"/>
      <c r="BI432" s="1"/>
      <c r="BJ432" s="1"/>
      <c r="BK432" s="1"/>
      <c r="BL432" s="1"/>
      <c r="BM432" s="1"/>
      <c r="BN432" s="1"/>
      <c r="BO432" s="1"/>
      <c r="BP432" s="1"/>
      <c r="BQ432" s="1"/>
      <c r="BR432" s="1"/>
      <c r="BS432" s="1"/>
      <c r="BT432" s="1"/>
      <c r="BU432" s="1"/>
      <c r="BV432" s="1"/>
      <c r="BW432" s="1"/>
      <c r="BX432" s="1"/>
      <c r="BY432" s="1"/>
      <c r="BZ432" s="1"/>
      <c r="CA432" s="1"/>
      <c r="CB432" s="1"/>
      <c r="CC432" s="1"/>
      <c r="CD432" s="1"/>
      <c r="CE432" s="1"/>
      <c r="CF432" s="1"/>
      <c r="CG432" s="1"/>
      <c r="CH432" s="1"/>
      <c r="CI432" s="1"/>
      <c r="CJ432" s="1"/>
      <c r="CK432" s="1"/>
      <c r="CL432" s="1"/>
      <c r="CM432" s="1"/>
      <c r="CN432" s="1"/>
      <c r="CO432" s="1"/>
      <c r="CP432" s="1"/>
      <c r="CQ432" s="1"/>
      <c r="CR432" s="1"/>
      <c r="CS432" s="1"/>
      <c r="CT432" s="1"/>
      <c r="CU432" s="1"/>
      <c r="CV432" s="1"/>
      <c r="CW432" s="1"/>
      <c r="CX432" s="1"/>
      <c r="CY432" s="1"/>
      <c r="CZ432" s="1"/>
      <c r="DA432" s="1"/>
      <c r="DB432" s="1"/>
      <c r="DC432" s="1"/>
      <c r="DD432" s="1"/>
      <c r="DE432" s="1"/>
      <c r="DF432" s="1"/>
      <c r="DG432" s="1"/>
      <c r="DH432" s="1"/>
      <c r="DI432" s="1"/>
      <c r="DJ432" s="1"/>
      <c r="DK432" s="1"/>
      <c r="DL432" s="1"/>
      <c r="DM432" s="1"/>
      <c r="DN432" s="1"/>
      <c r="DO432" s="1"/>
      <c r="DP432" s="1"/>
      <c r="DQ432" s="1"/>
      <c r="DR432" s="1"/>
      <c r="DS432" s="1"/>
      <c r="DT432" s="1"/>
      <c r="DU432" s="1"/>
      <c r="DV432" s="1"/>
      <c r="DW432" s="1"/>
      <c r="DX432" s="1"/>
      <c r="DY432" s="1"/>
      <c r="DZ432" s="1"/>
      <c r="EA432" s="1"/>
      <c r="EB432" s="1"/>
      <c r="EC432" s="1"/>
      <c r="ED432" s="1"/>
      <c r="EE432" s="1"/>
      <c r="EF432" s="1"/>
      <c r="EG432" s="1"/>
      <c r="EH432" s="1"/>
      <c r="EI432" s="1"/>
      <c r="EJ432" s="1"/>
      <c r="EK432" s="1"/>
      <c r="EL432" s="1"/>
      <c r="EM432" s="1"/>
      <c r="EN432" s="1"/>
      <c r="EO432" s="1"/>
      <c r="EP432" s="1"/>
      <c r="EQ432" s="1"/>
      <c r="ER432" s="1"/>
      <c r="ES432" s="1"/>
      <c r="ET432" s="1"/>
      <c r="EU432" s="1"/>
      <c r="EV432" s="1"/>
      <c r="EW432" s="1"/>
      <c r="EX432" s="1"/>
      <c r="EY432" s="1"/>
      <c r="EZ432" s="1"/>
      <c r="FA432" s="1"/>
      <c r="FB432" s="1"/>
      <c r="FC432" s="1"/>
      <c r="FD432" s="1"/>
      <c r="FE432" s="1"/>
      <c r="FF432" s="1"/>
      <c r="FG432" s="1"/>
      <c r="FH432" s="1"/>
      <c r="FI432" s="1"/>
      <c r="FJ432" s="1"/>
      <c r="FK432" s="1"/>
      <c r="FL432" s="1"/>
      <c r="FM432" s="1"/>
      <c r="FN432" s="1"/>
      <c r="FO432" s="1"/>
      <c r="FP432" s="1"/>
      <c r="FQ432" s="1"/>
      <c r="FR432" s="1"/>
      <c r="FS432" s="1"/>
      <c r="FT432" s="1"/>
      <c r="FU432" s="1"/>
      <c r="FV432" s="1"/>
      <c r="FW432" s="1"/>
      <c r="FX432" s="1"/>
      <c r="FY432" s="1"/>
      <c r="FZ432" s="1"/>
      <c r="GA432" s="1"/>
      <c r="GB432" s="1"/>
      <c r="GC432" s="1"/>
      <c r="GD432" s="1"/>
      <c r="GE432" s="1"/>
      <c r="GF432" s="1"/>
      <c r="GG432" s="1"/>
      <c r="GH432" s="1"/>
      <c r="GI432" s="1"/>
      <c r="GJ432" s="1"/>
      <c r="GK432" s="1"/>
      <c r="GL432" s="1"/>
      <c r="GM432" s="1"/>
      <c r="GN432" s="1"/>
      <c r="GO432" s="1"/>
      <c r="GP432" s="1"/>
      <c r="GQ432" s="1"/>
      <c r="GR432" s="1"/>
      <c r="GS432" s="1"/>
      <c r="GT432" s="1"/>
      <c r="GU432" s="1"/>
      <c r="GV432" s="1"/>
      <c r="GW432" s="1"/>
      <c r="GX432" s="1"/>
      <c r="GY432" s="1"/>
      <c r="GZ432" s="1"/>
      <c r="HA432" s="1"/>
      <c r="HB432" s="1"/>
      <c r="HC432" s="1"/>
      <c r="HD432" s="1"/>
      <c r="HE432" s="1"/>
      <c r="HF432" s="1"/>
      <c r="HG432" s="1"/>
      <c r="HH432" s="1"/>
      <c r="HI432" s="1"/>
      <c r="HJ432" s="1"/>
      <c r="HK432" s="1"/>
      <c r="HL432" s="1"/>
      <c r="HM432" s="1"/>
      <c r="HN432" s="1"/>
      <c r="HO432" s="1"/>
      <c r="HP432" s="1"/>
      <c r="HQ432" s="1"/>
      <c r="HR432" s="1"/>
      <c r="HS432" s="1"/>
      <c r="HT432" s="1"/>
      <c r="HU432" s="1"/>
      <c r="HV432" s="1"/>
      <c r="HW432" s="1"/>
      <c r="HX432" s="1"/>
      <c r="HY432" s="1"/>
      <c r="HZ432" s="1"/>
      <c r="IA432" s="1"/>
      <c r="IB432" s="1"/>
      <c r="IC432" s="1"/>
      <c r="ID432" s="1"/>
      <c r="IE432" s="1"/>
      <c r="IF432" s="1"/>
      <c r="IG432" s="1"/>
      <c r="IH432" s="1"/>
      <c r="II432" s="1"/>
      <c r="IJ432" s="1"/>
      <c r="IK432" s="1"/>
      <c r="IL432" s="1"/>
      <c r="IM432" s="1"/>
      <c r="IN432" s="1"/>
      <c r="IO432" s="1"/>
      <c r="IP432" s="1"/>
      <c r="IQ432" s="1"/>
      <c r="IR432" s="1"/>
      <c r="IS432" s="1"/>
      <c r="IT432" s="1"/>
      <c r="IU432" s="1"/>
    </row>
    <row r="433" spans="1:255" ht="72.75" customHeight="1">
      <c r="A433" s="16" t="s">
        <v>609</v>
      </c>
      <c r="B433" s="7" t="s">
        <v>610</v>
      </c>
      <c r="C433" s="7"/>
      <c r="D433" s="7"/>
      <c r="E433" s="6">
        <f t="shared" si="14"/>
        <v>44481</v>
      </c>
      <c r="F433" s="6">
        <f>F434+F435</f>
        <v>0</v>
      </c>
      <c r="G433" s="6">
        <f>G434+G435</f>
        <v>44481</v>
      </c>
      <c r="H433" s="1"/>
      <c r="I433" s="1"/>
      <c r="J433" s="1"/>
      <c r="K433" s="1"/>
      <c r="L433" s="1"/>
      <c r="M433" s="1"/>
      <c r="N433" s="1"/>
      <c r="O433" s="1"/>
      <c r="P433" s="1"/>
      <c r="Q433" s="1"/>
      <c r="R433" s="1"/>
      <c r="S433" s="1"/>
      <c r="T433" s="1"/>
      <c r="U433" s="1"/>
      <c r="V433" s="1"/>
      <c r="W433" s="1"/>
      <c r="X433" s="1"/>
      <c r="Y433" s="1"/>
      <c r="Z433" s="1"/>
      <c r="AA433" s="1"/>
      <c r="AB433" s="1"/>
      <c r="AC433" s="1"/>
      <c r="AD433" s="1"/>
      <c r="AE433" s="1"/>
      <c r="AF433" s="1"/>
      <c r="AG433" s="1"/>
      <c r="AH433" s="1"/>
      <c r="AI433" s="1"/>
      <c r="AJ433" s="1"/>
      <c r="AK433" s="1"/>
      <c r="AL433" s="1"/>
      <c r="AM433" s="1"/>
      <c r="AN433" s="1"/>
      <c r="AO433" s="1"/>
      <c r="AP433" s="1"/>
      <c r="AQ433" s="1"/>
      <c r="AR433" s="1"/>
      <c r="AS433" s="1"/>
      <c r="AT433" s="1"/>
      <c r="AU433" s="1"/>
      <c r="AV433" s="1"/>
      <c r="AW433" s="1"/>
      <c r="AX433" s="1"/>
      <c r="AY433" s="1"/>
      <c r="AZ433" s="1"/>
      <c r="BA433" s="1"/>
      <c r="BB433" s="1"/>
      <c r="BC433" s="1"/>
      <c r="BD433" s="1"/>
      <c r="BE433" s="1"/>
      <c r="BF433" s="1"/>
      <c r="BG433" s="1"/>
      <c r="BH433" s="1"/>
      <c r="BI433" s="1"/>
      <c r="BJ433" s="1"/>
      <c r="BK433" s="1"/>
      <c r="BL433" s="1"/>
      <c r="BM433" s="1"/>
      <c r="BN433" s="1"/>
      <c r="BO433" s="1"/>
      <c r="BP433" s="1"/>
      <c r="BQ433" s="1"/>
      <c r="BR433" s="1"/>
      <c r="BS433" s="1"/>
      <c r="BT433" s="1"/>
      <c r="BU433" s="1"/>
      <c r="BV433" s="1"/>
      <c r="BW433" s="1"/>
      <c r="BX433" s="1"/>
      <c r="BY433" s="1"/>
      <c r="BZ433" s="1"/>
      <c r="CA433" s="1"/>
      <c r="CB433" s="1"/>
      <c r="CC433" s="1"/>
      <c r="CD433" s="1"/>
      <c r="CE433" s="1"/>
      <c r="CF433" s="1"/>
      <c r="CG433" s="1"/>
      <c r="CH433" s="1"/>
      <c r="CI433" s="1"/>
      <c r="CJ433" s="1"/>
      <c r="CK433" s="1"/>
      <c r="CL433" s="1"/>
      <c r="CM433" s="1"/>
      <c r="CN433" s="1"/>
      <c r="CO433" s="1"/>
      <c r="CP433" s="1"/>
      <c r="CQ433" s="1"/>
      <c r="CR433" s="1"/>
      <c r="CS433" s="1"/>
      <c r="CT433" s="1"/>
      <c r="CU433" s="1"/>
      <c r="CV433" s="1"/>
      <c r="CW433" s="1"/>
      <c r="CX433" s="1"/>
      <c r="CY433" s="1"/>
      <c r="CZ433" s="1"/>
      <c r="DA433" s="1"/>
      <c r="DB433" s="1"/>
      <c r="DC433" s="1"/>
      <c r="DD433" s="1"/>
      <c r="DE433" s="1"/>
      <c r="DF433" s="1"/>
      <c r="DG433" s="1"/>
      <c r="DH433" s="1"/>
      <c r="DI433" s="1"/>
      <c r="DJ433" s="1"/>
      <c r="DK433" s="1"/>
      <c r="DL433" s="1"/>
      <c r="DM433" s="1"/>
      <c r="DN433" s="1"/>
      <c r="DO433" s="1"/>
      <c r="DP433" s="1"/>
      <c r="DQ433" s="1"/>
      <c r="DR433" s="1"/>
      <c r="DS433" s="1"/>
      <c r="DT433" s="1"/>
      <c r="DU433" s="1"/>
      <c r="DV433" s="1"/>
      <c r="DW433" s="1"/>
      <c r="DX433" s="1"/>
      <c r="DY433" s="1"/>
      <c r="DZ433" s="1"/>
      <c r="EA433" s="1"/>
      <c r="EB433" s="1"/>
      <c r="EC433" s="1"/>
      <c r="ED433" s="1"/>
      <c r="EE433" s="1"/>
      <c r="EF433" s="1"/>
      <c r="EG433" s="1"/>
      <c r="EH433" s="1"/>
      <c r="EI433" s="1"/>
      <c r="EJ433" s="1"/>
      <c r="EK433" s="1"/>
      <c r="EL433" s="1"/>
      <c r="EM433" s="1"/>
      <c r="EN433" s="1"/>
      <c r="EO433" s="1"/>
      <c r="EP433" s="1"/>
      <c r="EQ433" s="1"/>
      <c r="ER433" s="1"/>
      <c r="ES433" s="1"/>
      <c r="ET433" s="1"/>
      <c r="EU433" s="1"/>
      <c r="EV433" s="1"/>
      <c r="EW433" s="1"/>
      <c r="EX433" s="1"/>
      <c r="EY433" s="1"/>
      <c r="EZ433" s="1"/>
      <c r="FA433" s="1"/>
      <c r="FB433" s="1"/>
      <c r="FC433" s="1"/>
      <c r="FD433" s="1"/>
      <c r="FE433" s="1"/>
      <c r="FF433" s="1"/>
      <c r="FG433" s="1"/>
      <c r="FH433" s="1"/>
      <c r="FI433" s="1"/>
      <c r="FJ433" s="1"/>
      <c r="FK433" s="1"/>
      <c r="FL433" s="1"/>
      <c r="FM433" s="1"/>
      <c r="FN433" s="1"/>
      <c r="FO433" s="1"/>
      <c r="FP433" s="1"/>
      <c r="FQ433" s="1"/>
      <c r="FR433" s="1"/>
      <c r="FS433" s="1"/>
      <c r="FT433" s="1"/>
      <c r="FU433" s="1"/>
      <c r="FV433" s="1"/>
      <c r="FW433" s="1"/>
      <c r="FX433" s="1"/>
      <c r="FY433" s="1"/>
      <c r="FZ433" s="1"/>
      <c r="GA433" s="1"/>
      <c r="GB433" s="1"/>
      <c r="GC433" s="1"/>
      <c r="GD433" s="1"/>
      <c r="GE433" s="1"/>
      <c r="GF433" s="1"/>
      <c r="GG433" s="1"/>
      <c r="GH433" s="1"/>
      <c r="GI433" s="1"/>
      <c r="GJ433" s="1"/>
      <c r="GK433" s="1"/>
      <c r="GL433" s="1"/>
      <c r="GM433" s="1"/>
      <c r="GN433" s="1"/>
      <c r="GO433" s="1"/>
      <c r="GP433" s="1"/>
      <c r="GQ433" s="1"/>
      <c r="GR433" s="1"/>
      <c r="GS433" s="1"/>
      <c r="GT433" s="1"/>
      <c r="GU433" s="1"/>
      <c r="GV433" s="1"/>
      <c r="GW433" s="1"/>
      <c r="GX433" s="1"/>
      <c r="GY433" s="1"/>
      <c r="GZ433" s="1"/>
      <c r="HA433" s="1"/>
      <c r="HB433" s="1"/>
      <c r="HC433" s="1"/>
      <c r="HD433" s="1"/>
      <c r="HE433" s="1"/>
      <c r="HF433" s="1"/>
      <c r="HG433" s="1"/>
      <c r="HH433" s="1"/>
      <c r="HI433" s="1"/>
      <c r="HJ433" s="1"/>
      <c r="HK433" s="1"/>
      <c r="HL433" s="1"/>
      <c r="HM433" s="1"/>
      <c r="HN433" s="1"/>
      <c r="HO433" s="1"/>
      <c r="HP433" s="1"/>
      <c r="HQ433" s="1"/>
      <c r="HR433" s="1"/>
      <c r="HS433" s="1"/>
      <c r="HT433" s="1"/>
      <c r="HU433" s="1"/>
      <c r="HV433" s="1"/>
      <c r="HW433" s="1"/>
      <c r="HX433" s="1"/>
      <c r="HY433" s="1"/>
      <c r="HZ433" s="1"/>
      <c r="IA433" s="1"/>
      <c r="IB433" s="1"/>
      <c r="IC433" s="1"/>
      <c r="ID433" s="1"/>
      <c r="IE433" s="1"/>
      <c r="IF433" s="1"/>
      <c r="IG433" s="1"/>
      <c r="IH433" s="1"/>
      <c r="II433" s="1"/>
      <c r="IJ433" s="1"/>
      <c r="IK433" s="1"/>
      <c r="IL433" s="1"/>
      <c r="IM433" s="1"/>
      <c r="IN433" s="1"/>
      <c r="IO433" s="1"/>
      <c r="IP433" s="1"/>
      <c r="IQ433" s="1"/>
      <c r="IR433" s="1"/>
      <c r="IS433" s="1"/>
      <c r="IT433" s="1"/>
      <c r="IU433" s="1"/>
    </row>
    <row r="434" spans="1:255" ht="54" customHeight="1">
      <c r="A434" s="7" t="s">
        <v>24</v>
      </c>
      <c r="B434" s="7" t="s">
        <v>610</v>
      </c>
      <c r="C434" s="7" t="s">
        <v>16</v>
      </c>
      <c r="D434" s="7" t="s">
        <v>11</v>
      </c>
      <c r="E434" s="6">
        <f t="shared" si="14"/>
        <v>521</v>
      </c>
      <c r="F434" s="6"/>
      <c r="G434" s="6">
        <f>499+22</f>
        <v>521</v>
      </c>
      <c r="H434" s="1"/>
      <c r="I434" s="1"/>
      <c r="J434" s="1"/>
      <c r="K434" s="1"/>
      <c r="L434" s="1"/>
      <c r="M434" s="1"/>
      <c r="N434" s="1"/>
      <c r="O434" s="1"/>
      <c r="P434" s="1"/>
      <c r="Q434" s="1"/>
      <c r="R434" s="1"/>
      <c r="S434" s="1"/>
      <c r="T434" s="1"/>
      <c r="U434" s="1"/>
      <c r="V434" s="1"/>
      <c r="W434" s="1"/>
      <c r="X434" s="1"/>
      <c r="Y434" s="1"/>
      <c r="Z434" s="1"/>
      <c r="AA434" s="1"/>
      <c r="AB434" s="1"/>
      <c r="AC434" s="1"/>
      <c r="AD434" s="1"/>
      <c r="AE434" s="1"/>
      <c r="AF434" s="1"/>
      <c r="AG434" s="1"/>
      <c r="AH434" s="1"/>
      <c r="AI434" s="1"/>
      <c r="AJ434" s="1"/>
      <c r="AK434" s="1"/>
      <c r="AL434" s="1"/>
      <c r="AM434" s="1"/>
      <c r="AN434" s="1"/>
      <c r="AO434" s="1"/>
      <c r="AP434" s="1"/>
      <c r="AQ434" s="1"/>
      <c r="AR434" s="1"/>
      <c r="AS434" s="1"/>
      <c r="AT434" s="1"/>
      <c r="AU434" s="1"/>
      <c r="AV434" s="1"/>
      <c r="AW434" s="1"/>
      <c r="AX434" s="1"/>
      <c r="AY434" s="1"/>
      <c r="AZ434" s="1"/>
      <c r="BA434" s="1"/>
      <c r="BB434" s="1"/>
      <c r="BC434" s="1"/>
      <c r="BD434" s="1"/>
      <c r="BE434" s="1"/>
      <c r="BF434" s="1"/>
      <c r="BG434" s="1"/>
      <c r="BH434" s="1"/>
      <c r="BI434" s="1"/>
      <c r="BJ434" s="1"/>
      <c r="BK434" s="1"/>
      <c r="BL434" s="1"/>
      <c r="BM434" s="1"/>
      <c r="BN434" s="1"/>
      <c r="BO434" s="1"/>
      <c r="BP434" s="1"/>
      <c r="BQ434" s="1"/>
      <c r="BR434" s="1"/>
      <c r="BS434" s="1"/>
      <c r="BT434" s="1"/>
      <c r="BU434" s="1"/>
      <c r="BV434" s="1"/>
      <c r="BW434" s="1"/>
      <c r="BX434" s="1"/>
      <c r="BY434" s="1"/>
      <c r="BZ434" s="1"/>
      <c r="CA434" s="1"/>
      <c r="CB434" s="1"/>
      <c r="CC434" s="1"/>
      <c r="CD434" s="1"/>
      <c r="CE434" s="1"/>
      <c r="CF434" s="1"/>
      <c r="CG434" s="1"/>
      <c r="CH434" s="1"/>
      <c r="CI434" s="1"/>
      <c r="CJ434" s="1"/>
      <c r="CK434" s="1"/>
      <c r="CL434" s="1"/>
      <c r="CM434" s="1"/>
      <c r="CN434" s="1"/>
      <c r="CO434" s="1"/>
      <c r="CP434" s="1"/>
      <c r="CQ434" s="1"/>
      <c r="CR434" s="1"/>
      <c r="CS434" s="1"/>
      <c r="CT434" s="1"/>
      <c r="CU434" s="1"/>
      <c r="CV434" s="1"/>
      <c r="CW434" s="1"/>
      <c r="CX434" s="1"/>
      <c r="CY434" s="1"/>
      <c r="CZ434" s="1"/>
      <c r="DA434" s="1"/>
      <c r="DB434" s="1"/>
      <c r="DC434" s="1"/>
      <c r="DD434" s="1"/>
      <c r="DE434" s="1"/>
      <c r="DF434" s="1"/>
      <c r="DG434" s="1"/>
      <c r="DH434" s="1"/>
      <c r="DI434" s="1"/>
      <c r="DJ434" s="1"/>
      <c r="DK434" s="1"/>
      <c r="DL434" s="1"/>
      <c r="DM434" s="1"/>
      <c r="DN434" s="1"/>
      <c r="DO434" s="1"/>
      <c r="DP434" s="1"/>
      <c r="DQ434" s="1"/>
      <c r="DR434" s="1"/>
      <c r="DS434" s="1"/>
      <c r="DT434" s="1"/>
      <c r="DU434" s="1"/>
      <c r="DV434" s="1"/>
      <c r="DW434" s="1"/>
      <c r="DX434" s="1"/>
      <c r="DY434" s="1"/>
      <c r="DZ434" s="1"/>
      <c r="EA434" s="1"/>
      <c r="EB434" s="1"/>
      <c r="EC434" s="1"/>
      <c r="ED434" s="1"/>
      <c r="EE434" s="1"/>
      <c r="EF434" s="1"/>
      <c r="EG434" s="1"/>
      <c r="EH434" s="1"/>
      <c r="EI434" s="1"/>
      <c r="EJ434" s="1"/>
      <c r="EK434" s="1"/>
      <c r="EL434" s="1"/>
      <c r="EM434" s="1"/>
      <c r="EN434" s="1"/>
      <c r="EO434" s="1"/>
      <c r="EP434" s="1"/>
      <c r="EQ434" s="1"/>
      <c r="ER434" s="1"/>
      <c r="ES434" s="1"/>
      <c r="ET434" s="1"/>
      <c r="EU434" s="1"/>
      <c r="EV434" s="1"/>
      <c r="EW434" s="1"/>
      <c r="EX434" s="1"/>
      <c r="EY434" s="1"/>
      <c r="EZ434" s="1"/>
      <c r="FA434" s="1"/>
      <c r="FB434" s="1"/>
      <c r="FC434" s="1"/>
      <c r="FD434" s="1"/>
      <c r="FE434" s="1"/>
      <c r="FF434" s="1"/>
      <c r="FG434" s="1"/>
      <c r="FH434" s="1"/>
      <c r="FI434" s="1"/>
      <c r="FJ434" s="1"/>
      <c r="FK434" s="1"/>
      <c r="FL434" s="1"/>
      <c r="FM434" s="1"/>
      <c r="FN434" s="1"/>
      <c r="FO434" s="1"/>
      <c r="FP434" s="1"/>
      <c r="FQ434" s="1"/>
      <c r="FR434" s="1"/>
      <c r="FS434" s="1"/>
      <c r="FT434" s="1"/>
      <c r="FU434" s="1"/>
      <c r="FV434" s="1"/>
      <c r="FW434" s="1"/>
      <c r="FX434" s="1"/>
      <c r="FY434" s="1"/>
      <c r="FZ434" s="1"/>
      <c r="GA434" s="1"/>
      <c r="GB434" s="1"/>
      <c r="GC434" s="1"/>
      <c r="GD434" s="1"/>
      <c r="GE434" s="1"/>
      <c r="GF434" s="1"/>
      <c r="GG434" s="1"/>
      <c r="GH434" s="1"/>
      <c r="GI434" s="1"/>
      <c r="GJ434" s="1"/>
      <c r="GK434" s="1"/>
      <c r="GL434" s="1"/>
      <c r="GM434" s="1"/>
      <c r="GN434" s="1"/>
      <c r="GO434" s="1"/>
      <c r="GP434" s="1"/>
      <c r="GQ434" s="1"/>
      <c r="GR434" s="1"/>
      <c r="GS434" s="1"/>
      <c r="GT434" s="1"/>
      <c r="GU434" s="1"/>
      <c r="GV434" s="1"/>
      <c r="GW434" s="1"/>
      <c r="GX434" s="1"/>
      <c r="GY434" s="1"/>
      <c r="GZ434" s="1"/>
      <c r="HA434" s="1"/>
      <c r="HB434" s="1"/>
      <c r="HC434" s="1"/>
      <c r="HD434" s="1"/>
      <c r="HE434" s="1"/>
      <c r="HF434" s="1"/>
      <c r="HG434" s="1"/>
      <c r="HH434" s="1"/>
      <c r="HI434" s="1"/>
      <c r="HJ434" s="1"/>
      <c r="HK434" s="1"/>
      <c r="HL434" s="1"/>
      <c r="HM434" s="1"/>
      <c r="HN434" s="1"/>
      <c r="HO434" s="1"/>
      <c r="HP434" s="1"/>
      <c r="HQ434" s="1"/>
      <c r="HR434" s="1"/>
      <c r="HS434" s="1"/>
      <c r="HT434" s="1"/>
      <c r="HU434" s="1"/>
      <c r="HV434" s="1"/>
      <c r="HW434" s="1"/>
      <c r="HX434" s="1"/>
      <c r="HY434" s="1"/>
      <c r="HZ434" s="1"/>
      <c r="IA434" s="1"/>
      <c r="IB434" s="1"/>
      <c r="IC434" s="1"/>
      <c r="ID434" s="1"/>
      <c r="IE434" s="1"/>
      <c r="IF434" s="1"/>
      <c r="IG434" s="1"/>
      <c r="IH434" s="1"/>
      <c r="II434" s="1"/>
      <c r="IJ434" s="1"/>
      <c r="IK434" s="1"/>
      <c r="IL434" s="1"/>
      <c r="IM434" s="1"/>
      <c r="IN434" s="1"/>
      <c r="IO434" s="1"/>
      <c r="IP434" s="1"/>
      <c r="IQ434" s="1"/>
      <c r="IR434" s="1"/>
      <c r="IS434" s="1"/>
      <c r="IT434" s="1"/>
      <c r="IU434" s="1"/>
    </row>
    <row r="435" spans="1:7" ht="40.5" customHeight="1">
      <c r="A435" s="16" t="s">
        <v>36</v>
      </c>
      <c r="B435" s="7" t="s">
        <v>610</v>
      </c>
      <c r="C435" s="7" t="s">
        <v>19</v>
      </c>
      <c r="D435" s="7" t="s">
        <v>11</v>
      </c>
      <c r="E435" s="6">
        <f t="shared" si="14"/>
        <v>43960</v>
      </c>
      <c r="F435" s="6"/>
      <c r="G435" s="6">
        <f>42100+1860</f>
        <v>43960</v>
      </c>
    </row>
    <row r="436" spans="1:7" ht="79.5" customHeight="1">
      <c r="A436" s="18" t="s">
        <v>611</v>
      </c>
      <c r="B436" s="14" t="s">
        <v>612</v>
      </c>
      <c r="C436" s="7"/>
      <c r="D436" s="7"/>
      <c r="E436" s="15">
        <f aca="true" t="shared" si="15" ref="E436:E462">F436+G436</f>
        <v>51529</v>
      </c>
      <c r="F436" s="15">
        <f>F437</f>
        <v>0</v>
      </c>
      <c r="G436" s="15">
        <f>G437</f>
        <v>51529</v>
      </c>
    </row>
    <row r="437" spans="1:7" ht="40.5" customHeight="1">
      <c r="A437" s="16" t="s">
        <v>613</v>
      </c>
      <c r="B437" s="7" t="s">
        <v>614</v>
      </c>
      <c r="C437" s="7"/>
      <c r="D437" s="7"/>
      <c r="E437" s="6">
        <f t="shared" si="15"/>
        <v>51529</v>
      </c>
      <c r="F437" s="6">
        <f>F438+F439</f>
        <v>0</v>
      </c>
      <c r="G437" s="6">
        <f>G438+G439</f>
        <v>51529</v>
      </c>
    </row>
    <row r="438" spans="1:7" ht="52.5" customHeight="1">
      <c r="A438" s="7" t="s">
        <v>24</v>
      </c>
      <c r="B438" s="7" t="s">
        <v>614</v>
      </c>
      <c r="C438" s="7" t="s">
        <v>16</v>
      </c>
      <c r="D438" s="7" t="s">
        <v>11</v>
      </c>
      <c r="E438" s="6">
        <f t="shared" si="15"/>
        <v>409</v>
      </c>
      <c r="F438" s="6"/>
      <c r="G438" s="6">
        <f>395+14</f>
        <v>409</v>
      </c>
    </row>
    <row r="439" spans="1:7" ht="42" customHeight="1">
      <c r="A439" s="16" t="s">
        <v>36</v>
      </c>
      <c r="B439" s="7" t="s">
        <v>614</v>
      </c>
      <c r="C439" s="7" t="s">
        <v>19</v>
      </c>
      <c r="D439" s="7" t="s">
        <v>11</v>
      </c>
      <c r="E439" s="6">
        <f t="shared" si="15"/>
        <v>51120</v>
      </c>
      <c r="F439" s="6"/>
      <c r="G439" s="6">
        <f>49281+1839</f>
        <v>51120</v>
      </c>
    </row>
    <row r="440" spans="1:255" ht="315" customHeight="1">
      <c r="A440" s="18" t="s">
        <v>615</v>
      </c>
      <c r="B440" s="14" t="s">
        <v>616</v>
      </c>
      <c r="C440" s="7"/>
      <c r="D440" s="7"/>
      <c r="E440" s="15">
        <f t="shared" si="15"/>
        <v>1069</v>
      </c>
      <c r="F440" s="15">
        <f>F441</f>
        <v>0</v>
      </c>
      <c r="G440" s="15">
        <f>G441</f>
        <v>1069</v>
      </c>
      <c r="H440" s="1"/>
      <c r="I440" s="1"/>
      <c r="J440" s="1"/>
      <c r="K440" s="1"/>
      <c r="L440" s="1"/>
      <c r="M440" s="1"/>
      <c r="N440" s="1"/>
      <c r="O440" s="1"/>
      <c r="P440" s="1"/>
      <c r="Q440" s="1"/>
      <c r="R440" s="1"/>
      <c r="S440" s="1"/>
      <c r="T440" s="1"/>
      <c r="U440" s="1"/>
      <c r="V440" s="1"/>
      <c r="W440" s="1"/>
      <c r="X440" s="1"/>
      <c r="Y440" s="1"/>
      <c r="Z440" s="1"/>
      <c r="AA440" s="1"/>
      <c r="AB440" s="1"/>
      <c r="AC440" s="1"/>
      <c r="AD440" s="1"/>
      <c r="AE440" s="1"/>
      <c r="AF440" s="1"/>
      <c r="AG440" s="1"/>
      <c r="AH440" s="1"/>
      <c r="AI440" s="1"/>
      <c r="AJ440" s="1"/>
      <c r="AK440" s="1"/>
      <c r="AL440" s="1"/>
      <c r="AM440" s="1"/>
      <c r="AN440" s="1"/>
      <c r="AO440" s="1"/>
      <c r="AP440" s="1"/>
      <c r="AQ440" s="1"/>
      <c r="AR440" s="1"/>
      <c r="AS440" s="1"/>
      <c r="AT440" s="1"/>
      <c r="AU440" s="1"/>
      <c r="AV440" s="1"/>
      <c r="AW440" s="1"/>
      <c r="AX440" s="1"/>
      <c r="AY440" s="1"/>
      <c r="AZ440" s="1"/>
      <c r="BA440" s="1"/>
      <c r="BB440" s="1"/>
      <c r="BC440" s="1"/>
      <c r="BD440" s="1"/>
      <c r="BE440" s="1"/>
      <c r="BF440" s="1"/>
      <c r="BG440" s="1"/>
      <c r="BH440" s="1"/>
      <c r="BI440" s="1"/>
      <c r="BJ440" s="1"/>
      <c r="BK440" s="1"/>
      <c r="BL440" s="1"/>
      <c r="BM440" s="1"/>
      <c r="BN440" s="1"/>
      <c r="BO440" s="1"/>
      <c r="BP440" s="1"/>
      <c r="BQ440" s="1"/>
      <c r="BR440" s="1"/>
      <c r="BS440" s="1"/>
      <c r="BT440" s="1"/>
      <c r="BU440" s="1"/>
      <c r="BV440" s="1"/>
      <c r="BW440" s="1"/>
      <c r="BX440" s="1"/>
      <c r="BY440" s="1"/>
      <c r="BZ440" s="1"/>
      <c r="CA440" s="1"/>
      <c r="CB440" s="1"/>
      <c r="CC440" s="1"/>
      <c r="CD440" s="1"/>
      <c r="CE440" s="1"/>
      <c r="CF440" s="1"/>
      <c r="CG440" s="1"/>
      <c r="CH440" s="1"/>
      <c r="CI440" s="1"/>
      <c r="CJ440" s="1"/>
      <c r="CK440" s="1"/>
      <c r="CL440" s="1"/>
      <c r="CM440" s="1"/>
      <c r="CN440" s="1"/>
      <c r="CO440" s="1"/>
      <c r="CP440" s="1"/>
      <c r="CQ440" s="1"/>
      <c r="CR440" s="1"/>
      <c r="CS440" s="1"/>
      <c r="CT440" s="1"/>
      <c r="CU440" s="1"/>
      <c r="CV440" s="1"/>
      <c r="CW440" s="1"/>
      <c r="CX440" s="1"/>
      <c r="CY440" s="1"/>
      <c r="CZ440" s="1"/>
      <c r="DA440" s="1"/>
      <c r="DB440" s="1"/>
      <c r="DC440" s="1"/>
      <c r="DD440" s="1"/>
      <c r="DE440" s="1"/>
      <c r="DF440" s="1"/>
      <c r="DG440" s="1"/>
      <c r="DH440" s="1"/>
      <c r="DI440" s="1"/>
      <c r="DJ440" s="1"/>
      <c r="DK440" s="1"/>
      <c r="DL440" s="1"/>
      <c r="DM440" s="1"/>
      <c r="DN440" s="1"/>
      <c r="DO440" s="1"/>
      <c r="DP440" s="1"/>
      <c r="DQ440" s="1"/>
      <c r="DR440" s="1"/>
      <c r="DS440" s="1"/>
      <c r="DT440" s="1"/>
      <c r="DU440" s="1"/>
      <c r="DV440" s="1"/>
      <c r="DW440" s="1"/>
      <c r="DX440" s="1"/>
      <c r="DY440" s="1"/>
      <c r="DZ440" s="1"/>
      <c r="EA440" s="1"/>
      <c r="EB440" s="1"/>
      <c r="EC440" s="1"/>
      <c r="ED440" s="1"/>
      <c r="EE440" s="1"/>
      <c r="EF440" s="1"/>
      <c r="EG440" s="1"/>
      <c r="EH440" s="1"/>
      <c r="EI440" s="1"/>
      <c r="EJ440" s="1"/>
      <c r="EK440" s="1"/>
      <c r="EL440" s="1"/>
      <c r="EM440" s="1"/>
      <c r="EN440" s="1"/>
      <c r="EO440" s="1"/>
      <c r="EP440" s="1"/>
      <c r="EQ440" s="1"/>
      <c r="ER440" s="1"/>
      <c r="ES440" s="1"/>
      <c r="ET440" s="1"/>
      <c r="EU440" s="1"/>
      <c r="EV440" s="1"/>
      <c r="EW440" s="1"/>
      <c r="EX440" s="1"/>
      <c r="EY440" s="1"/>
      <c r="EZ440" s="1"/>
      <c r="FA440" s="1"/>
      <c r="FB440" s="1"/>
      <c r="FC440" s="1"/>
      <c r="FD440" s="1"/>
      <c r="FE440" s="1"/>
      <c r="FF440" s="1"/>
      <c r="FG440" s="1"/>
      <c r="FH440" s="1"/>
      <c r="FI440" s="1"/>
      <c r="FJ440" s="1"/>
      <c r="FK440" s="1"/>
      <c r="FL440" s="1"/>
      <c r="FM440" s="1"/>
      <c r="FN440" s="1"/>
      <c r="FO440" s="1"/>
      <c r="FP440" s="1"/>
      <c r="FQ440" s="1"/>
      <c r="FR440" s="1"/>
      <c r="FS440" s="1"/>
      <c r="FT440" s="1"/>
      <c r="FU440" s="1"/>
      <c r="FV440" s="1"/>
      <c r="FW440" s="1"/>
      <c r="FX440" s="1"/>
      <c r="FY440" s="1"/>
      <c r="FZ440" s="1"/>
      <c r="GA440" s="1"/>
      <c r="GB440" s="1"/>
      <c r="GC440" s="1"/>
      <c r="GD440" s="1"/>
      <c r="GE440" s="1"/>
      <c r="GF440" s="1"/>
      <c r="GG440" s="1"/>
      <c r="GH440" s="1"/>
      <c r="GI440" s="1"/>
      <c r="GJ440" s="1"/>
      <c r="GK440" s="1"/>
      <c r="GL440" s="1"/>
      <c r="GM440" s="1"/>
      <c r="GN440" s="1"/>
      <c r="GO440" s="1"/>
      <c r="GP440" s="1"/>
      <c r="GQ440" s="1"/>
      <c r="GR440" s="1"/>
      <c r="GS440" s="1"/>
      <c r="GT440" s="1"/>
      <c r="GU440" s="1"/>
      <c r="GV440" s="1"/>
      <c r="GW440" s="1"/>
      <c r="GX440" s="1"/>
      <c r="GY440" s="1"/>
      <c r="GZ440" s="1"/>
      <c r="HA440" s="1"/>
      <c r="HB440" s="1"/>
      <c r="HC440" s="1"/>
      <c r="HD440" s="1"/>
      <c r="HE440" s="1"/>
      <c r="HF440" s="1"/>
      <c r="HG440" s="1"/>
      <c r="HH440" s="1"/>
      <c r="HI440" s="1"/>
      <c r="HJ440" s="1"/>
      <c r="HK440" s="1"/>
      <c r="HL440" s="1"/>
      <c r="HM440" s="1"/>
      <c r="HN440" s="1"/>
      <c r="HO440" s="1"/>
      <c r="HP440" s="1"/>
      <c r="HQ440" s="1"/>
      <c r="HR440" s="1"/>
      <c r="HS440" s="1"/>
      <c r="HT440" s="1"/>
      <c r="HU440" s="1"/>
      <c r="HV440" s="1"/>
      <c r="HW440" s="1"/>
      <c r="HX440" s="1"/>
      <c r="HY440" s="1"/>
      <c r="HZ440" s="1"/>
      <c r="IA440" s="1"/>
      <c r="IB440" s="1"/>
      <c r="IC440" s="1"/>
      <c r="ID440" s="1"/>
      <c r="IE440" s="1"/>
      <c r="IF440" s="1"/>
      <c r="IG440" s="1"/>
      <c r="IH440" s="1"/>
      <c r="II440" s="1"/>
      <c r="IJ440" s="1"/>
      <c r="IK440" s="1"/>
      <c r="IL440" s="1"/>
      <c r="IM440" s="1"/>
      <c r="IN440" s="1"/>
      <c r="IO440" s="1"/>
      <c r="IP440" s="1"/>
      <c r="IQ440" s="1"/>
      <c r="IR440" s="1"/>
      <c r="IS440" s="1"/>
      <c r="IT440" s="1"/>
      <c r="IU440" s="1"/>
    </row>
    <row r="441" spans="1:7" ht="122.25" customHeight="1">
      <c r="A441" s="16" t="s">
        <v>617</v>
      </c>
      <c r="B441" s="7" t="s">
        <v>618</v>
      </c>
      <c r="C441" s="7"/>
      <c r="D441" s="7"/>
      <c r="E441" s="6">
        <f t="shared" si="15"/>
        <v>1069</v>
      </c>
      <c r="F441" s="6">
        <f>F442+F443</f>
        <v>0</v>
      </c>
      <c r="G441" s="6">
        <f>G442+G443</f>
        <v>1069</v>
      </c>
    </row>
    <row r="442" spans="1:7" ht="57" customHeight="1">
      <c r="A442" s="7" t="s">
        <v>24</v>
      </c>
      <c r="B442" s="7" t="s">
        <v>618</v>
      </c>
      <c r="C442" s="7" t="s">
        <v>16</v>
      </c>
      <c r="D442" s="7" t="s">
        <v>11</v>
      </c>
      <c r="E442" s="6">
        <f t="shared" si="15"/>
        <v>9</v>
      </c>
      <c r="F442" s="6"/>
      <c r="G442" s="6">
        <v>9</v>
      </c>
    </row>
    <row r="443" spans="1:255" ht="38.25" customHeight="1">
      <c r="A443" s="16" t="s">
        <v>36</v>
      </c>
      <c r="B443" s="7" t="s">
        <v>618</v>
      </c>
      <c r="C443" s="7" t="s">
        <v>19</v>
      </c>
      <c r="D443" s="7" t="s">
        <v>11</v>
      </c>
      <c r="E443" s="6">
        <f t="shared" si="15"/>
        <v>1060</v>
      </c>
      <c r="F443" s="6"/>
      <c r="G443" s="6">
        <f>1006+54</f>
        <v>1060</v>
      </c>
      <c r="H443" s="1"/>
      <c r="I443" s="1"/>
      <c r="J443" s="1"/>
      <c r="K443" s="1"/>
      <c r="L443" s="1"/>
      <c r="M443" s="1"/>
      <c r="N443" s="1"/>
      <c r="O443" s="1"/>
      <c r="P443" s="1"/>
      <c r="Q443" s="1"/>
      <c r="R443" s="1"/>
      <c r="S443" s="1"/>
      <c r="T443" s="1"/>
      <c r="U443" s="1"/>
      <c r="V443" s="1"/>
      <c r="W443" s="1"/>
      <c r="X443" s="1"/>
      <c r="Y443" s="1"/>
      <c r="Z443" s="1"/>
      <c r="AA443" s="1"/>
      <c r="AB443" s="1"/>
      <c r="AC443" s="1"/>
      <c r="AD443" s="1"/>
      <c r="AE443" s="1"/>
      <c r="AF443" s="1"/>
      <c r="AG443" s="1"/>
      <c r="AH443" s="1"/>
      <c r="AI443" s="1"/>
      <c r="AJ443" s="1"/>
      <c r="AK443" s="1"/>
      <c r="AL443" s="1"/>
      <c r="AM443" s="1"/>
      <c r="AN443" s="1"/>
      <c r="AO443" s="1"/>
      <c r="AP443" s="1"/>
      <c r="AQ443" s="1"/>
      <c r="AR443" s="1"/>
      <c r="AS443" s="1"/>
      <c r="AT443" s="1"/>
      <c r="AU443" s="1"/>
      <c r="AV443" s="1"/>
      <c r="AW443" s="1"/>
      <c r="AX443" s="1"/>
      <c r="AY443" s="1"/>
      <c r="AZ443" s="1"/>
      <c r="BA443" s="1"/>
      <c r="BB443" s="1"/>
      <c r="BC443" s="1"/>
      <c r="BD443" s="1"/>
      <c r="BE443" s="1"/>
      <c r="BF443" s="1"/>
      <c r="BG443" s="1"/>
      <c r="BH443" s="1"/>
      <c r="BI443" s="1"/>
      <c r="BJ443" s="1"/>
      <c r="BK443" s="1"/>
      <c r="BL443" s="1"/>
      <c r="BM443" s="1"/>
      <c r="BN443" s="1"/>
      <c r="BO443" s="1"/>
      <c r="BP443" s="1"/>
      <c r="BQ443" s="1"/>
      <c r="BR443" s="1"/>
      <c r="BS443" s="1"/>
      <c r="BT443" s="1"/>
      <c r="BU443" s="1"/>
      <c r="BV443" s="1"/>
      <c r="BW443" s="1"/>
      <c r="BX443" s="1"/>
      <c r="BY443" s="1"/>
      <c r="BZ443" s="1"/>
      <c r="CA443" s="1"/>
      <c r="CB443" s="1"/>
      <c r="CC443" s="1"/>
      <c r="CD443" s="1"/>
      <c r="CE443" s="1"/>
      <c r="CF443" s="1"/>
      <c r="CG443" s="1"/>
      <c r="CH443" s="1"/>
      <c r="CI443" s="1"/>
      <c r="CJ443" s="1"/>
      <c r="CK443" s="1"/>
      <c r="CL443" s="1"/>
      <c r="CM443" s="1"/>
      <c r="CN443" s="1"/>
      <c r="CO443" s="1"/>
      <c r="CP443" s="1"/>
      <c r="CQ443" s="1"/>
      <c r="CR443" s="1"/>
      <c r="CS443" s="1"/>
      <c r="CT443" s="1"/>
      <c r="CU443" s="1"/>
      <c r="CV443" s="1"/>
      <c r="CW443" s="1"/>
      <c r="CX443" s="1"/>
      <c r="CY443" s="1"/>
      <c r="CZ443" s="1"/>
      <c r="DA443" s="1"/>
      <c r="DB443" s="1"/>
      <c r="DC443" s="1"/>
      <c r="DD443" s="1"/>
      <c r="DE443" s="1"/>
      <c r="DF443" s="1"/>
      <c r="DG443" s="1"/>
      <c r="DH443" s="1"/>
      <c r="DI443" s="1"/>
      <c r="DJ443" s="1"/>
      <c r="DK443" s="1"/>
      <c r="DL443" s="1"/>
      <c r="DM443" s="1"/>
      <c r="DN443" s="1"/>
      <c r="DO443" s="1"/>
      <c r="DP443" s="1"/>
      <c r="DQ443" s="1"/>
      <c r="DR443" s="1"/>
      <c r="DS443" s="1"/>
      <c r="DT443" s="1"/>
      <c r="DU443" s="1"/>
      <c r="DV443" s="1"/>
      <c r="DW443" s="1"/>
      <c r="DX443" s="1"/>
      <c r="DY443" s="1"/>
      <c r="DZ443" s="1"/>
      <c r="EA443" s="1"/>
      <c r="EB443" s="1"/>
      <c r="EC443" s="1"/>
      <c r="ED443" s="1"/>
      <c r="EE443" s="1"/>
      <c r="EF443" s="1"/>
      <c r="EG443" s="1"/>
      <c r="EH443" s="1"/>
      <c r="EI443" s="1"/>
      <c r="EJ443" s="1"/>
      <c r="EK443" s="1"/>
      <c r="EL443" s="1"/>
      <c r="EM443" s="1"/>
      <c r="EN443" s="1"/>
      <c r="EO443" s="1"/>
      <c r="EP443" s="1"/>
      <c r="EQ443" s="1"/>
      <c r="ER443" s="1"/>
      <c r="ES443" s="1"/>
      <c r="ET443" s="1"/>
      <c r="EU443" s="1"/>
      <c r="EV443" s="1"/>
      <c r="EW443" s="1"/>
      <c r="EX443" s="1"/>
      <c r="EY443" s="1"/>
      <c r="EZ443" s="1"/>
      <c r="FA443" s="1"/>
      <c r="FB443" s="1"/>
      <c r="FC443" s="1"/>
      <c r="FD443" s="1"/>
      <c r="FE443" s="1"/>
      <c r="FF443" s="1"/>
      <c r="FG443" s="1"/>
      <c r="FH443" s="1"/>
      <c r="FI443" s="1"/>
      <c r="FJ443" s="1"/>
      <c r="FK443" s="1"/>
      <c r="FL443" s="1"/>
      <c r="FM443" s="1"/>
      <c r="FN443" s="1"/>
      <c r="FO443" s="1"/>
      <c r="FP443" s="1"/>
      <c r="FQ443" s="1"/>
      <c r="FR443" s="1"/>
      <c r="FS443" s="1"/>
      <c r="FT443" s="1"/>
      <c r="FU443" s="1"/>
      <c r="FV443" s="1"/>
      <c r="FW443" s="1"/>
      <c r="FX443" s="1"/>
      <c r="FY443" s="1"/>
      <c r="FZ443" s="1"/>
      <c r="GA443" s="1"/>
      <c r="GB443" s="1"/>
      <c r="GC443" s="1"/>
      <c r="GD443" s="1"/>
      <c r="GE443" s="1"/>
      <c r="GF443" s="1"/>
      <c r="GG443" s="1"/>
      <c r="GH443" s="1"/>
      <c r="GI443" s="1"/>
      <c r="GJ443" s="1"/>
      <c r="GK443" s="1"/>
      <c r="GL443" s="1"/>
      <c r="GM443" s="1"/>
      <c r="GN443" s="1"/>
      <c r="GO443" s="1"/>
      <c r="GP443" s="1"/>
      <c r="GQ443" s="1"/>
      <c r="GR443" s="1"/>
      <c r="GS443" s="1"/>
      <c r="GT443" s="1"/>
      <c r="GU443" s="1"/>
      <c r="GV443" s="1"/>
      <c r="GW443" s="1"/>
      <c r="GX443" s="1"/>
      <c r="GY443" s="1"/>
      <c r="GZ443" s="1"/>
      <c r="HA443" s="1"/>
      <c r="HB443" s="1"/>
      <c r="HC443" s="1"/>
      <c r="HD443" s="1"/>
      <c r="HE443" s="1"/>
      <c r="HF443" s="1"/>
      <c r="HG443" s="1"/>
      <c r="HH443" s="1"/>
      <c r="HI443" s="1"/>
      <c r="HJ443" s="1"/>
      <c r="HK443" s="1"/>
      <c r="HL443" s="1"/>
      <c r="HM443" s="1"/>
      <c r="HN443" s="1"/>
      <c r="HO443" s="1"/>
      <c r="HP443" s="1"/>
      <c r="HQ443" s="1"/>
      <c r="HR443" s="1"/>
      <c r="HS443" s="1"/>
      <c r="HT443" s="1"/>
      <c r="HU443" s="1"/>
      <c r="HV443" s="1"/>
      <c r="HW443" s="1"/>
      <c r="HX443" s="1"/>
      <c r="HY443" s="1"/>
      <c r="HZ443" s="1"/>
      <c r="IA443" s="1"/>
      <c r="IB443" s="1"/>
      <c r="IC443" s="1"/>
      <c r="ID443" s="1"/>
      <c r="IE443" s="1"/>
      <c r="IF443" s="1"/>
      <c r="IG443" s="1"/>
      <c r="IH443" s="1"/>
      <c r="II443" s="1"/>
      <c r="IJ443" s="1"/>
      <c r="IK443" s="1"/>
      <c r="IL443" s="1"/>
      <c r="IM443" s="1"/>
      <c r="IN443" s="1"/>
      <c r="IO443" s="1"/>
      <c r="IP443" s="1"/>
      <c r="IQ443" s="1"/>
      <c r="IR443" s="1"/>
      <c r="IS443" s="1"/>
      <c r="IT443" s="1"/>
      <c r="IU443" s="1"/>
    </row>
    <row r="444" spans="1:255" ht="147.75" customHeight="1">
      <c r="A444" s="18" t="s">
        <v>619</v>
      </c>
      <c r="B444" s="14" t="s">
        <v>620</v>
      </c>
      <c r="C444" s="7"/>
      <c r="D444" s="7"/>
      <c r="E444" s="15">
        <f t="shared" si="15"/>
        <v>6912</v>
      </c>
      <c r="F444" s="15">
        <f>F445</f>
        <v>0</v>
      </c>
      <c r="G444" s="15">
        <f>G445</f>
        <v>6912</v>
      </c>
      <c r="H444" s="1"/>
      <c r="I444" s="1"/>
      <c r="J444" s="1"/>
      <c r="K444" s="1"/>
      <c r="L444" s="1"/>
      <c r="M444" s="1"/>
      <c r="N444" s="1"/>
      <c r="O444" s="1"/>
      <c r="P444" s="1"/>
      <c r="Q444" s="1"/>
      <c r="R444" s="1"/>
      <c r="S444" s="1"/>
      <c r="T444" s="1"/>
      <c r="U444" s="1"/>
      <c r="V444" s="1"/>
      <c r="W444" s="1"/>
      <c r="X444" s="1"/>
      <c r="Y444" s="1"/>
      <c r="Z444" s="1"/>
      <c r="AA444" s="1"/>
      <c r="AB444" s="1"/>
      <c r="AC444" s="1"/>
      <c r="AD444" s="1"/>
      <c r="AE444" s="1"/>
      <c r="AF444" s="1"/>
      <c r="AG444" s="1"/>
      <c r="AH444" s="1"/>
      <c r="AI444" s="1"/>
      <c r="AJ444" s="1"/>
      <c r="AK444" s="1"/>
      <c r="AL444" s="1"/>
      <c r="AM444" s="1"/>
      <c r="AN444" s="1"/>
      <c r="AO444" s="1"/>
      <c r="AP444" s="1"/>
      <c r="AQ444" s="1"/>
      <c r="AR444" s="1"/>
      <c r="AS444" s="1"/>
      <c r="AT444" s="1"/>
      <c r="AU444" s="1"/>
      <c r="AV444" s="1"/>
      <c r="AW444" s="1"/>
      <c r="AX444" s="1"/>
      <c r="AY444" s="1"/>
      <c r="AZ444" s="1"/>
      <c r="BA444" s="1"/>
      <c r="BB444" s="1"/>
      <c r="BC444" s="1"/>
      <c r="BD444" s="1"/>
      <c r="BE444" s="1"/>
      <c r="BF444" s="1"/>
      <c r="BG444" s="1"/>
      <c r="BH444" s="1"/>
      <c r="BI444" s="1"/>
      <c r="BJ444" s="1"/>
      <c r="BK444" s="1"/>
      <c r="BL444" s="1"/>
      <c r="BM444" s="1"/>
      <c r="BN444" s="1"/>
      <c r="BO444" s="1"/>
      <c r="BP444" s="1"/>
      <c r="BQ444" s="1"/>
      <c r="BR444" s="1"/>
      <c r="BS444" s="1"/>
      <c r="BT444" s="1"/>
      <c r="BU444" s="1"/>
      <c r="BV444" s="1"/>
      <c r="BW444" s="1"/>
      <c r="BX444" s="1"/>
      <c r="BY444" s="1"/>
      <c r="BZ444" s="1"/>
      <c r="CA444" s="1"/>
      <c r="CB444" s="1"/>
      <c r="CC444" s="1"/>
      <c r="CD444" s="1"/>
      <c r="CE444" s="1"/>
      <c r="CF444" s="1"/>
      <c r="CG444" s="1"/>
      <c r="CH444" s="1"/>
      <c r="CI444" s="1"/>
      <c r="CJ444" s="1"/>
      <c r="CK444" s="1"/>
      <c r="CL444" s="1"/>
      <c r="CM444" s="1"/>
      <c r="CN444" s="1"/>
      <c r="CO444" s="1"/>
      <c r="CP444" s="1"/>
      <c r="CQ444" s="1"/>
      <c r="CR444" s="1"/>
      <c r="CS444" s="1"/>
      <c r="CT444" s="1"/>
      <c r="CU444" s="1"/>
      <c r="CV444" s="1"/>
      <c r="CW444" s="1"/>
      <c r="CX444" s="1"/>
      <c r="CY444" s="1"/>
      <c r="CZ444" s="1"/>
      <c r="DA444" s="1"/>
      <c r="DB444" s="1"/>
      <c r="DC444" s="1"/>
      <c r="DD444" s="1"/>
      <c r="DE444" s="1"/>
      <c r="DF444" s="1"/>
      <c r="DG444" s="1"/>
      <c r="DH444" s="1"/>
      <c r="DI444" s="1"/>
      <c r="DJ444" s="1"/>
      <c r="DK444" s="1"/>
      <c r="DL444" s="1"/>
      <c r="DM444" s="1"/>
      <c r="DN444" s="1"/>
      <c r="DO444" s="1"/>
      <c r="DP444" s="1"/>
      <c r="DQ444" s="1"/>
      <c r="DR444" s="1"/>
      <c r="DS444" s="1"/>
      <c r="DT444" s="1"/>
      <c r="DU444" s="1"/>
      <c r="DV444" s="1"/>
      <c r="DW444" s="1"/>
      <c r="DX444" s="1"/>
      <c r="DY444" s="1"/>
      <c r="DZ444" s="1"/>
      <c r="EA444" s="1"/>
      <c r="EB444" s="1"/>
      <c r="EC444" s="1"/>
      <c r="ED444" s="1"/>
      <c r="EE444" s="1"/>
      <c r="EF444" s="1"/>
      <c r="EG444" s="1"/>
      <c r="EH444" s="1"/>
      <c r="EI444" s="1"/>
      <c r="EJ444" s="1"/>
      <c r="EK444" s="1"/>
      <c r="EL444" s="1"/>
      <c r="EM444" s="1"/>
      <c r="EN444" s="1"/>
      <c r="EO444" s="1"/>
      <c r="EP444" s="1"/>
      <c r="EQ444" s="1"/>
      <c r="ER444" s="1"/>
      <c r="ES444" s="1"/>
      <c r="ET444" s="1"/>
      <c r="EU444" s="1"/>
      <c r="EV444" s="1"/>
      <c r="EW444" s="1"/>
      <c r="EX444" s="1"/>
      <c r="EY444" s="1"/>
      <c r="EZ444" s="1"/>
      <c r="FA444" s="1"/>
      <c r="FB444" s="1"/>
      <c r="FC444" s="1"/>
      <c r="FD444" s="1"/>
      <c r="FE444" s="1"/>
      <c r="FF444" s="1"/>
      <c r="FG444" s="1"/>
      <c r="FH444" s="1"/>
      <c r="FI444" s="1"/>
      <c r="FJ444" s="1"/>
      <c r="FK444" s="1"/>
      <c r="FL444" s="1"/>
      <c r="FM444" s="1"/>
      <c r="FN444" s="1"/>
      <c r="FO444" s="1"/>
      <c r="FP444" s="1"/>
      <c r="FQ444" s="1"/>
      <c r="FR444" s="1"/>
      <c r="FS444" s="1"/>
      <c r="FT444" s="1"/>
      <c r="FU444" s="1"/>
      <c r="FV444" s="1"/>
      <c r="FW444" s="1"/>
      <c r="FX444" s="1"/>
      <c r="FY444" s="1"/>
      <c r="FZ444" s="1"/>
      <c r="GA444" s="1"/>
      <c r="GB444" s="1"/>
      <c r="GC444" s="1"/>
      <c r="GD444" s="1"/>
      <c r="GE444" s="1"/>
      <c r="GF444" s="1"/>
      <c r="GG444" s="1"/>
      <c r="GH444" s="1"/>
      <c r="GI444" s="1"/>
      <c r="GJ444" s="1"/>
      <c r="GK444" s="1"/>
      <c r="GL444" s="1"/>
      <c r="GM444" s="1"/>
      <c r="GN444" s="1"/>
      <c r="GO444" s="1"/>
      <c r="GP444" s="1"/>
      <c r="GQ444" s="1"/>
      <c r="GR444" s="1"/>
      <c r="GS444" s="1"/>
      <c r="GT444" s="1"/>
      <c r="GU444" s="1"/>
      <c r="GV444" s="1"/>
      <c r="GW444" s="1"/>
      <c r="GX444" s="1"/>
      <c r="GY444" s="1"/>
      <c r="GZ444" s="1"/>
      <c r="HA444" s="1"/>
      <c r="HB444" s="1"/>
      <c r="HC444" s="1"/>
      <c r="HD444" s="1"/>
      <c r="HE444" s="1"/>
      <c r="HF444" s="1"/>
      <c r="HG444" s="1"/>
      <c r="HH444" s="1"/>
      <c r="HI444" s="1"/>
      <c r="HJ444" s="1"/>
      <c r="HK444" s="1"/>
      <c r="HL444" s="1"/>
      <c r="HM444" s="1"/>
      <c r="HN444" s="1"/>
      <c r="HO444" s="1"/>
      <c r="HP444" s="1"/>
      <c r="HQ444" s="1"/>
      <c r="HR444" s="1"/>
      <c r="HS444" s="1"/>
      <c r="HT444" s="1"/>
      <c r="HU444" s="1"/>
      <c r="HV444" s="1"/>
      <c r="HW444" s="1"/>
      <c r="HX444" s="1"/>
      <c r="HY444" s="1"/>
      <c r="HZ444" s="1"/>
      <c r="IA444" s="1"/>
      <c r="IB444" s="1"/>
      <c r="IC444" s="1"/>
      <c r="ID444" s="1"/>
      <c r="IE444" s="1"/>
      <c r="IF444" s="1"/>
      <c r="IG444" s="1"/>
      <c r="IH444" s="1"/>
      <c r="II444" s="1"/>
      <c r="IJ444" s="1"/>
      <c r="IK444" s="1"/>
      <c r="IL444" s="1"/>
      <c r="IM444" s="1"/>
      <c r="IN444" s="1"/>
      <c r="IO444" s="1"/>
      <c r="IP444" s="1"/>
      <c r="IQ444" s="1"/>
      <c r="IR444" s="1"/>
      <c r="IS444" s="1"/>
      <c r="IT444" s="1"/>
      <c r="IU444" s="1"/>
    </row>
    <row r="445" spans="1:255" ht="236.25" customHeight="1">
      <c r="A445" s="16" t="s">
        <v>621</v>
      </c>
      <c r="B445" s="7" t="s">
        <v>622</v>
      </c>
      <c r="C445" s="7"/>
      <c r="D445" s="7"/>
      <c r="E445" s="6">
        <f t="shared" si="15"/>
        <v>6912</v>
      </c>
      <c r="F445" s="6">
        <f>F446</f>
        <v>0</v>
      </c>
      <c r="G445" s="6">
        <f>G446</f>
        <v>6912</v>
      </c>
      <c r="H445" s="1"/>
      <c r="I445" s="1"/>
      <c r="J445" s="1"/>
      <c r="K445" s="1"/>
      <c r="L445" s="1"/>
      <c r="M445" s="1"/>
      <c r="N445" s="1"/>
      <c r="O445" s="1"/>
      <c r="P445" s="1"/>
      <c r="Q445" s="1"/>
      <c r="R445" s="1"/>
      <c r="S445" s="1"/>
      <c r="T445" s="1"/>
      <c r="U445" s="1"/>
      <c r="V445" s="1"/>
      <c r="W445" s="1"/>
      <c r="X445" s="1"/>
      <c r="Y445" s="1"/>
      <c r="Z445" s="1"/>
      <c r="AA445" s="1"/>
      <c r="AB445" s="1"/>
      <c r="AC445" s="1"/>
      <c r="AD445" s="1"/>
      <c r="AE445" s="1"/>
      <c r="AF445" s="1"/>
      <c r="AG445" s="1"/>
      <c r="AH445" s="1"/>
      <c r="AI445" s="1"/>
      <c r="AJ445" s="1"/>
      <c r="AK445" s="1"/>
      <c r="AL445" s="1"/>
      <c r="AM445" s="1"/>
      <c r="AN445" s="1"/>
      <c r="AO445" s="1"/>
      <c r="AP445" s="1"/>
      <c r="AQ445" s="1"/>
      <c r="AR445" s="1"/>
      <c r="AS445" s="1"/>
      <c r="AT445" s="1"/>
      <c r="AU445" s="1"/>
      <c r="AV445" s="1"/>
      <c r="AW445" s="1"/>
      <c r="AX445" s="1"/>
      <c r="AY445" s="1"/>
      <c r="AZ445" s="1"/>
      <c r="BA445" s="1"/>
      <c r="BB445" s="1"/>
      <c r="BC445" s="1"/>
      <c r="BD445" s="1"/>
      <c r="BE445" s="1"/>
      <c r="BF445" s="1"/>
      <c r="BG445" s="1"/>
      <c r="BH445" s="1"/>
      <c r="BI445" s="1"/>
      <c r="BJ445" s="1"/>
      <c r="BK445" s="1"/>
      <c r="BL445" s="1"/>
      <c r="BM445" s="1"/>
      <c r="BN445" s="1"/>
      <c r="BO445" s="1"/>
      <c r="BP445" s="1"/>
      <c r="BQ445" s="1"/>
      <c r="BR445" s="1"/>
      <c r="BS445" s="1"/>
      <c r="BT445" s="1"/>
      <c r="BU445" s="1"/>
      <c r="BV445" s="1"/>
      <c r="BW445" s="1"/>
      <c r="BX445" s="1"/>
      <c r="BY445" s="1"/>
      <c r="BZ445" s="1"/>
      <c r="CA445" s="1"/>
      <c r="CB445" s="1"/>
      <c r="CC445" s="1"/>
      <c r="CD445" s="1"/>
      <c r="CE445" s="1"/>
      <c r="CF445" s="1"/>
      <c r="CG445" s="1"/>
      <c r="CH445" s="1"/>
      <c r="CI445" s="1"/>
      <c r="CJ445" s="1"/>
      <c r="CK445" s="1"/>
      <c r="CL445" s="1"/>
      <c r="CM445" s="1"/>
      <c r="CN445" s="1"/>
      <c r="CO445" s="1"/>
      <c r="CP445" s="1"/>
      <c r="CQ445" s="1"/>
      <c r="CR445" s="1"/>
      <c r="CS445" s="1"/>
      <c r="CT445" s="1"/>
      <c r="CU445" s="1"/>
      <c r="CV445" s="1"/>
      <c r="CW445" s="1"/>
      <c r="CX445" s="1"/>
      <c r="CY445" s="1"/>
      <c r="CZ445" s="1"/>
      <c r="DA445" s="1"/>
      <c r="DB445" s="1"/>
      <c r="DC445" s="1"/>
      <c r="DD445" s="1"/>
      <c r="DE445" s="1"/>
      <c r="DF445" s="1"/>
      <c r="DG445" s="1"/>
      <c r="DH445" s="1"/>
      <c r="DI445" s="1"/>
      <c r="DJ445" s="1"/>
      <c r="DK445" s="1"/>
      <c r="DL445" s="1"/>
      <c r="DM445" s="1"/>
      <c r="DN445" s="1"/>
      <c r="DO445" s="1"/>
      <c r="DP445" s="1"/>
      <c r="DQ445" s="1"/>
      <c r="DR445" s="1"/>
      <c r="DS445" s="1"/>
      <c r="DT445" s="1"/>
      <c r="DU445" s="1"/>
      <c r="DV445" s="1"/>
      <c r="DW445" s="1"/>
      <c r="DX445" s="1"/>
      <c r="DY445" s="1"/>
      <c r="DZ445" s="1"/>
      <c r="EA445" s="1"/>
      <c r="EB445" s="1"/>
      <c r="EC445" s="1"/>
      <c r="ED445" s="1"/>
      <c r="EE445" s="1"/>
      <c r="EF445" s="1"/>
      <c r="EG445" s="1"/>
      <c r="EH445" s="1"/>
      <c r="EI445" s="1"/>
      <c r="EJ445" s="1"/>
      <c r="EK445" s="1"/>
      <c r="EL445" s="1"/>
      <c r="EM445" s="1"/>
      <c r="EN445" s="1"/>
      <c r="EO445" s="1"/>
      <c r="EP445" s="1"/>
      <c r="EQ445" s="1"/>
      <c r="ER445" s="1"/>
      <c r="ES445" s="1"/>
      <c r="ET445" s="1"/>
      <c r="EU445" s="1"/>
      <c r="EV445" s="1"/>
      <c r="EW445" s="1"/>
      <c r="EX445" s="1"/>
      <c r="EY445" s="1"/>
      <c r="EZ445" s="1"/>
      <c r="FA445" s="1"/>
      <c r="FB445" s="1"/>
      <c r="FC445" s="1"/>
      <c r="FD445" s="1"/>
      <c r="FE445" s="1"/>
      <c r="FF445" s="1"/>
      <c r="FG445" s="1"/>
      <c r="FH445" s="1"/>
      <c r="FI445" s="1"/>
      <c r="FJ445" s="1"/>
      <c r="FK445" s="1"/>
      <c r="FL445" s="1"/>
      <c r="FM445" s="1"/>
      <c r="FN445" s="1"/>
      <c r="FO445" s="1"/>
      <c r="FP445" s="1"/>
      <c r="FQ445" s="1"/>
      <c r="FR445" s="1"/>
      <c r="FS445" s="1"/>
      <c r="FT445" s="1"/>
      <c r="FU445" s="1"/>
      <c r="FV445" s="1"/>
      <c r="FW445" s="1"/>
      <c r="FX445" s="1"/>
      <c r="FY445" s="1"/>
      <c r="FZ445" s="1"/>
      <c r="GA445" s="1"/>
      <c r="GB445" s="1"/>
      <c r="GC445" s="1"/>
      <c r="GD445" s="1"/>
      <c r="GE445" s="1"/>
      <c r="GF445" s="1"/>
      <c r="GG445" s="1"/>
      <c r="GH445" s="1"/>
      <c r="GI445" s="1"/>
      <c r="GJ445" s="1"/>
      <c r="GK445" s="1"/>
      <c r="GL445" s="1"/>
      <c r="GM445" s="1"/>
      <c r="GN445" s="1"/>
      <c r="GO445" s="1"/>
      <c r="GP445" s="1"/>
      <c r="GQ445" s="1"/>
      <c r="GR445" s="1"/>
      <c r="GS445" s="1"/>
      <c r="GT445" s="1"/>
      <c r="GU445" s="1"/>
      <c r="GV445" s="1"/>
      <c r="GW445" s="1"/>
      <c r="GX445" s="1"/>
      <c r="GY445" s="1"/>
      <c r="GZ445" s="1"/>
      <c r="HA445" s="1"/>
      <c r="HB445" s="1"/>
      <c r="HC445" s="1"/>
      <c r="HD445" s="1"/>
      <c r="HE445" s="1"/>
      <c r="HF445" s="1"/>
      <c r="HG445" s="1"/>
      <c r="HH445" s="1"/>
      <c r="HI445" s="1"/>
      <c r="HJ445" s="1"/>
      <c r="HK445" s="1"/>
      <c r="HL445" s="1"/>
      <c r="HM445" s="1"/>
      <c r="HN445" s="1"/>
      <c r="HO445" s="1"/>
      <c r="HP445" s="1"/>
      <c r="HQ445" s="1"/>
      <c r="HR445" s="1"/>
      <c r="HS445" s="1"/>
      <c r="HT445" s="1"/>
      <c r="HU445" s="1"/>
      <c r="HV445" s="1"/>
      <c r="HW445" s="1"/>
      <c r="HX445" s="1"/>
      <c r="HY445" s="1"/>
      <c r="HZ445" s="1"/>
      <c r="IA445" s="1"/>
      <c r="IB445" s="1"/>
      <c r="IC445" s="1"/>
      <c r="ID445" s="1"/>
      <c r="IE445" s="1"/>
      <c r="IF445" s="1"/>
      <c r="IG445" s="1"/>
      <c r="IH445" s="1"/>
      <c r="II445" s="1"/>
      <c r="IJ445" s="1"/>
      <c r="IK445" s="1"/>
      <c r="IL445" s="1"/>
      <c r="IM445" s="1"/>
      <c r="IN445" s="1"/>
      <c r="IO445" s="1"/>
      <c r="IP445" s="1"/>
      <c r="IQ445" s="1"/>
      <c r="IR445" s="1"/>
      <c r="IS445" s="1"/>
      <c r="IT445" s="1"/>
      <c r="IU445" s="1"/>
    </row>
    <row r="446" spans="1:255" ht="45" customHeight="1">
      <c r="A446" s="16" t="s">
        <v>36</v>
      </c>
      <c r="B446" s="7" t="s">
        <v>622</v>
      </c>
      <c r="C446" s="7" t="s">
        <v>19</v>
      </c>
      <c r="D446" s="7" t="s">
        <v>11</v>
      </c>
      <c r="E446" s="6">
        <f t="shared" si="15"/>
        <v>6912</v>
      </c>
      <c r="F446" s="6"/>
      <c r="G446" s="6">
        <v>6912</v>
      </c>
      <c r="H446" s="1"/>
      <c r="I446" s="1"/>
      <c r="J446" s="1"/>
      <c r="K446" s="1"/>
      <c r="L446" s="1"/>
      <c r="M446" s="1"/>
      <c r="N446" s="1"/>
      <c r="O446" s="1"/>
      <c r="P446" s="1"/>
      <c r="Q446" s="1"/>
      <c r="R446" s="1"/>
      <c r="S446" s="1"/>
      <c r="T446" s="1"/>
      <c r="U446" s="1"/>
      <c r="V446" s="1"/>
      <c r="W446" s="1"/>
      <c r="X446" s="1"/>
      <c r="Y446" s="1"/>
      <c r="Z446" s="1"/>
      <c r="AA446" s="1"/>
      <c r="AB446" s="1"/>
      <c r="AC446" s="1"/>
      <c r="AD446" s="1"/>
      <c r="AE446" s="1"/>
      <c r="AF446" s="1"/>
      <c r="AG446" s="1"/>
      <c r="AH446" s="1"/>
      <c r="AI446" s="1"/>
      <c r="AJ446" s="1"/>
      <c r="AK446" s="1"/>
      <c r="AL446" s="1"/>
      <c r="AM446" s="1"/>
      <c r="AN446" s="1"/>
      <c r="AO446" s="1"/>
      <c r="AP446" s="1"/>
      <c r="AQ446" s="1"/>
      <c r="AR446" s="1"/>
      <c r="AS446" s="1"/>
      <c r="AT446" s="1"/>
      <c r="AU446" s="1"/>
      <c r="AV446" s="1"/>
      <c r="AW446" s="1"/>
      <c r="AX446" s="1"/>
      <c r="AY446" s="1"/>
      <c r="AZ446" s="1"/>
      <c r="BA446" s="1"/>
      <c r="BB446" s="1"/>
      <c r="BC446" s="1"/>
      <c r="BD446" s="1"/>
      <c r="BE446" s="1"/>
      <c r="BF446" s="1"/>
      <c r="BG446" s="1"/>
      <c r="BH446" s="1"/>
      <c r="BI446" s="1"/>
      <c r="BJ446" s="1"/>
      <c r="BK446" s="1"/>
      <c r="BL446" s="1"/>
      <c r="BM446" s="1"/>
      <c r="BN446" s="1"/>
      <c r="BO446" s="1"/>
      <c r="BP446" s="1"/>
      <c r="BQ446" s="1"/>
      <c r="BR446" s="1"/>
      <c r="BS446" s="1"/>
      <c r="BT446" s="1"/>
      <c r="BU446" s="1"/>
      <c r="BV446" s="1"/>
      <c r="BW446" s="1"/>
      <c r="BX446" s="1"/>
      <c r="BY446" s="1"/>
      <c r="BZ446" s="1"/>
      <c r="CA446" s="1"/>
      <c r="CB446" s="1"/>
      <c r="CC446" s="1"/>
      <c r="CD446" s="1"/>
      <c r="CE446" s="1"/>
      <c r="CF446" s="1"/>
      <c r="CG446" s="1"/>
      <c r="CH446" s="1"/>
      <c r="CI446" s="1"/>
      <c r="CJ446" s="1"/>
      <c r="CK446" s="1"/>
      <c r="CL446" s="1"/>
      <c r="CM446" s="1"/>
      <c r="CN446" s="1"/>
      <c r="CO446" s="1"/>
      <c r="CP446" s="1"/>
      <c r="CQ446" s="1"/>
      <c r="CR446" s="1"/>
      <c r="CS446" s="1"/>
      <c r="CT446" s="1"/>
      <c r="CU446" s="1"/>
      <c r="CV446" s="1"/>
      <c r="CW446" s="1"/>
      <c r="CX446" s="1"/>
      <c r="CY446" s="1"/>
      <c r="CZ446" s="1"/>
      <c r="DA446" s="1"/>
      <c r="DB446" s="1"/>
      <c r="DC446" s="1"/>
      <c r="DD446" s="1"/>
      <c r="DE446" s="1"/>
      <c r="DF446" s="1"/>
      <c r="DG446" s="1"/>
      <c r="DH446" s="1"/>
      <c r="DI446" s="1"/>
      <c r="DJ446" s="1"/>
      <c r="DK446" s="1"/>
      <c r="DL446" s="1"/>
      <c r="DM446" s="1"/>
      <c r="DN446" s="1"/>
      <c r="DO446" s="1"/>
      <c r="DP446" s="1"/>
      <c r="DQ446" s="1"/>
      <c r="DR446" s="1"/>
      <c r="DS446" s="1"/>
      <c r="DT446" s="1"/>
      <c r="DU446" s="1"/>
      <c r="DV446" s="1"/>
      <c r="DW446" s="1"/>
      <c r="DX446" s="1"/>
      <c r="DY446" s="1"/>
      <c r="DZ446" s="1"/>
      <c r="EA446" s="1"/>
      <c r="EB446" s="1"/>
      <c r="EC446" s="1"/>
      <c r="ED446" s="1"/>
      <c r="EE446" s="1"/>
      <c r="EF446" s="1"/>
      <c r="EG446" s="1"/>
      <c r="EH446" s="1"/>
      <c r="EI446" s="1"/>
      <c r="EJ446" s="1"/>
      <c r="EK446" s="1"/>
      <c r="EL446" s="1"/>
      <c r="EM446" s="1"/>
      <c r="EN446" s="1"/>
      <c r="EO446" s="1"/>
      <c r="EP446" s="1"/>
      <c r="EQ446" s="1"/>
      <c r="ER446" s="1"/>
      <c r="ES446" s="1"/>
      <c r="ET446" s="1"/>
      <c r="EU446" s="1"/>
      <c r="EV446" s="1"/>
      <c r="EW446" s="1"/>
      <c r="EX446" s="1"/>
      <c r="EY446" s="1"/>
      <c r="EZ446" s="1"/>
      <c r="FA446" s="1"/>
      <c r="FB446" s="1"/>
      <c r="FC446" s="1"/>
      <c r="FD446" s="1"/>
      <c r="FE446" s="1"/>
      <c r="FF446" s="1"/>
      <c r="FG446" s="1"/>
      <c r="FH446" s="1"/>
      <c r="FI446" s="1"/>
      <c r="FJ446" s="1"/>
      <c r="FK446" s="1"/>
      <c r="FL446" s="1"/>
      <c r="FM446" s="1"/>
      <c r="FN446" s="1"/>
      <c r="FO446" s="1"/>
      <c r="FP446" s="1"/>
      <c r="FQ446" s="1"/>
      <c r="FR446" s="1"/>
      <c r="FS446" s="1"/>
      <c r="FT446" s="1"/>
      <c r="FU446" s="1"/>
      <c r="FV446" s="1"/>
      <c r="FW446" s="1"/>
      <c r="FX446" s="1"/>
      <c r="FY446" s="1"/>
      <c r="FZ446" s="1"/>
      <c r="GA446" s="1"/>
      <c r="GB446" s="1"/>
      <c r="GC446" s="1"/>
      <c r="GD446" s="1"/>
      <c r="GE446" s="1"/>
      <c r="GF446" s="1"/>
      <c r="GG446" s="1"/>
      <c r="GH446" s="1"/>
      <c r="GI446" s="1"/>
      <c r="GJ446" s="1"/>
      <c r="GK446" s="1"/>
      <c r="GL446" s="1"/>
      <c r="GM446" s="1"/>
      <c r="GN446" s="1"/>
      <c r="GO446" s="1"/>
      <c r="GP446" s="1"/>
      <c r="GQ446" s="1"/>
      <c r="GR446" s="1"/>
      <c r="GS446" s="1"/>
      <c r="GT446" s="1"/>
      <c r="GU446" s="1"/>
      <c r="GV446" s="1"/>
      <c r="GW446" s="1"/>
      <c r="GX446" s="1"/>
      <c r="GY446" s="1"/>
      <c r="GZ446" s="1"/>
      <c r="HA446" s="1"/>
      <c r="HB446" s="1"/>
      <c r="HC446" s="1"/>
      <c r="HD446" s="1"/>
      <c r="HE446" s="1"/>
      <c r="HF446" s="1"/>
      <c r="HG446" s="1"/>
      <c r="HH446" s="1"/>
      <c r="HI446" s="1"/>
      <c r="HJ446" s="1"/>
      <c r="HK446" s="1"/>
      <c r="HL446" s="1"/>
      <c r="HM446" s="1"/>
      <c r="HN446" s="1"/>
      <c r="HO446" s="1"/>
      <c r="HP446" s="1"/>
      <c r="HQ446" s="1"/>
      <c r="HR446" s="1"/>
      <c r="HS446" s="1"/>
      <c r="HT446" s="1"/>
      <c r="HU446" s="1"/>
      <c r="HV446" s="1"/>
      <c r="HW446" s="1"/>
      <c r="HX446" s="1"/>
      <c r="HY446" s="1"/>
      <c r="HZ446" s="1"/>
      <c r="IA446" s="1"/>
      <c r="IB446" s="1"/>
      <c r="IC446" s="1"/>
      <c r="ID446" s="1"/>
      <c r="IE446" s="1"/>
      <c r="IF446" s="1"/>
      <c r="IG446" s="1"/>
      <c r="IH446" s="1"/>
      <c r="II446" s="1"/>
      <c r="IJ446" s="1"/>
      <c r="IK446" s="1"/>
      <c r="IL446" s="1"/>
      <c r="IM446" s="1"/>
      <c r="IN446" s="1"/>
      <c r="IO446" s="1"/>
      <c r="IP446" s="1"/>
      <c r="IQ446" s="1"/>
      <c r="IR446" s="1"/>
      <c r="IS446" s="1"/>
      <c r="IT446" s="1"/>
      <c r="IU446" s="1"/>
    </row>
    <row r="447" spans="1:255" ht="168" customHeight="1">
      <c r="A447" s="18" t="s">
        <v>623</v>
      </c>
      <c r="B447" s="14" t="s">
        <v>624</v>
      </c>
      <c r="C447" s="7"/>
      <c r="D447" s="7"/>
      <c r="E447" s="15">
        <f t="shared" si="15"/>
        <v>69082</v>
      </c>
      <c r="F447" s="15">
        <f>F448</f>
        <v>0</v>
      </c>
      <c r="G447" s="15">
        <f>G448</f>
        <v>69082</v>
      </c>
      <c r="H447" s="1"/>
      <c r="I447" s="1"/>
      <c r="J447" s="1"/>
      <c r="K447" s="1"/>
      <c r="L447" s="1"/>
      <c r="M447" s="1"/>
      <c r="N447" s="1"/>
      <c r="O447" s="1"/>
      <c r="P447" s="1"/>
      <c r="Q447" s="1"/>
      <c r="R447" s="1"/>
      <c r="S447" s="1"/>
      <c r="T447" s="1"/>
      <c r="U447" s="1"/>
      <c r="V447" s="1"/>
      <c r="W447" s="1"/>
      <c r="X447" s="1"/>
      <c r="Y447" s="1"/>
      <c r="Z447" s="1"/>
      <c r="AA447" s="1"/>
      <c r="AB447" s="1"/>
      <c r="AC447" s="1"/>
      <c r="AD447" s="1"/>
      <c r="AE447" s="1"/>
      <c r="AF447" s="1"/>
      <c r="AG447" s="1"/>
      <c r="AH447" s="1"/>
      <c r="AI447" s="1"/>
      <c r="AJ447" s="1"/>
      <c r="AK447" s="1"/>
      <c r="AL447" s="1"/>
      <c r="AM447" s="1"/>
      <c r="AN447" s="1"/>
      <c r="AO447" s="1"/>
      <c r="AP447" s="1"/>
      <c r="AQ447" s="1"/>
      <c r="AR447" s="1"/>
      <c r="AS447" s="1"/>
      <c r="AT447" s="1"/>
      <c r="AU447" s="1"/>
      <c r="AV447" s="1"/>
      <c r="AW447" s="1"/>
      <c r="AX447" s="1"/>
      <c r="AY447" s="1"/>
      <c r="AZ447" s="1"/>
      <c r="BA447" s="1"/>
      <c r="BB447" s="1"/>
      <c r="BC447" s="1"/>
      <c r="BD447" s="1"/>
      <c r="BE447" s="1"/>
      <c r="BF447" s="1"/>
      <c r="BG447" s="1"/>
      <c r="BH447" s="1"/>
      <c r="BI447" s="1"/>
      <c r="BJ447" s="1"/>
      <c r="BK447" s="1"/>
      <c r="BL447" s="1"/>
      <c r="BM447" s="1"/>
      <c r="BN447" s="1"/>
      <c r="BO447" s="1"/>
      <c r="BP447" s="1"/>
      <c r="BQ447" s="1"/>
      <c r="BR447" s="1"/>
      <c r="BS447" s="1"/>
      <c r="BT447" s="1"/>
      <c r="BU447" s="1"/>
      <c r="BV447" s="1"/>
      <c r="BW447" s="1"/>
      <c r="BX447" s="1"/>
      <c r="BY447" s="1"/>
      <c r="BZ447" s="1"/>
      <c r="CA447" s="1"/>
      <c r="CB447" s="1"/>
      <c r="CC447" s="1"/>
      <c r="CD447" s="1"/>
      <c r="CE447" s="1"/>
      <c r="CF447" s="1"/>
      <c r="CG447" s="1"/>
      <c r="CH447" s="1"/>
      <c r="CI447" s="1"/>
      <c r="CJ447" s="1"/>
      <c r="CK447" s="1"/>
      <c r="CL447" s="1"/>
      <c r="CM447" s="1"/>
      <c r="CN447" s="1"/>
      <c r="CO447" s="1"/>
      <c r="CP447" s="1"/>
      <c r="CQ447" s="1"/>
      <c r="CR447" s="1"/>
      <c r="CS447" s="1"/>
      <c r="CT447" s="1"/>
      <c r="CU447" s="1"/>
      <c r="CV447" s="1"/>
      <c r="CW447" s="1"/>
      <c r="CX447" s="1"/>
      <c r="CY447" s="1"/>
      <c r="CZ447" s="1"/>
      <c r="DA447" s="1"/>
      <c r="DB447" s="1"/>
      <c r="DC447" s="1"/>
      <c r="DD447" s="1"/>
      <c r="DE447" s="1"/>
      <c r="DF447" s="1"/>
      <c r="DG447" s="1"/>
      <c r="DH447" s="1"/>
      <c r="DI447" s="1"/>
      <c r="DJ447" s="1"/>
      <c r="DK447" s="1"/>
      <c r="DL447" s="1"/>
      <c r="DM447" s="1"/>
      <c r="DN447" s="1"/>
      <c r="DO447" s="1"/>
      <c r="DP447" s="1"/>
      <c r="DQ447" s="1"/>
      <c r="DR447" s="1"/>
      <c r="DS447" s="1"/>
      <c r="DT447" s="1"/>
      <c r="DU447" s="1"/>
      <c r="DV447" s="1"/>
      <c r="DW447" s="1"/>
      <c r="DX447" s="1"/>
      <c r="DY447" s="1"/>
      <c r="DZ447" s="1"/>
      <c r="EA447" s="1"/>
      <c r="EB447" s="1"/>
      <c r="EC447" s="1"/>
      <c r="ED447" s="1"/>
      <c r="EE447" s="1"/>
      <c r="EF447" s="1"/>
      <c r="EG447" s="1"/>
      <c r="EH447" s="1"/>
      <c r="EI447" s="1"/>
      <c r="EJ447" s="1"/>
      <c r="EK447" s="1"/>
      <c r="EL447" s="1"/>
      <c r="EM447" s="1"/>
      <c r="EN447" s="1"/>
      <c r="EO447" s="1"/>
      <c r="EP447" s="1"/>
      <c r="EQ447" s="1"/>
      <c r="ER447" s="1"/>
      <c r="ES447" s="1"/>
      <c r="ET447" s="1"/>
      <c r="EU447" s="1"/>
      <c r="EV447" s="1"/>
      <c r="EW447" s="1"/>
      <c r="EX447" s="1"/>
      <c r="EY447" s="1"/>
      <c r="EZ447" s="1"/>
      <c r="FA447" s="1"/>
      <c r="FB447" s="1"/>
      <c r="FC447" s="1"/>
      <c r="FD447" s="1"/>
      <c r="FE447" s="1"/>
      <c r="FF447" s="1"/>
      <c r="FG447" s="1"/>
      <c r="FH447" s="1"/>
      <c r="FI447" s="1"/>
      <c r="FJ447" s="1"/>
      <c r="FK447" s="1"/>
      <c r="FL447" s="1"/>
      <c r="FM447" s="1"/>
      <c r="FN447" s="1"/>
      <c r="FO447" s="1"/>
      <c r="FP447" s="1"/>
      <c r="FQ447" s="1"/>
      <c r="FR447" s="1"/>
      <c r="FS447" s="1"/>
      <c r="FT447" s="1"/>
      <c r="FU447" s="1"/>
      <c r="FV447" s="1"/>
      <c r="FW447" s="1"/>
      <c r="FX447" s="1"/>
      <c r="FY447" s="1"/>
      <c r="FZ447" s="1"/>
      <c r="GA447" s="1"/>
      <c r="GB447" s="1"/>
      <c r="GC447" s="1"/>
      <c r="GD447" s="1"/>
      <c r="GE447" s="1"/>
      <c r="GF447" s="1"/>
      <c r="GG447" s="1"/>
      <c r="GH447" s="1"/>
      <c r="GI447" s="1"/>
      <c r="GJ447" s="1"/>
      <c r="GK447" s="1"/>
      <c r="GL447" s="1"/>
      <c r="GM447" s="1"/>
      <c r="GN447" s="1"/>
      <c r="GO447" s="1"/>
      <c r="GP447" s="1"/>
      <c r="GQ447" s="1"/>
      <c r="GR447" s="1"/>
      <c r="GS447" s="1"/>
      <c r="GT447" s="1"/>
      <c r="GU447" s="1"/>
      <c r="GV447" s="1"/>
      <c r="GW447" s="1"/>
      <c r="GX447" s="1"/>
      <c r="GY447" s="1"/>
      <c r="GZ447" s="1"/>
      <c r="HA447" s="1"/>
      <c r="HB447" s="1"/>
      <c r="HC447" s="1"/>
      <c r="HD447" s="1"/>
      <c r="HE447" s="1"/>
      <c r="HF447" s="1"/>
      <c r="HG447" s="1"/>
      <c r="HH447" s="1"/>
      <c r="HI447" s="1"/>
      <c r="HJ447" s="1"/>
      <c r="HK447" s="1"/>
      <c r="HL447" s="1"/>
      <c r="HM447" s="1"/>
      <c r="HN447" s="1"/>
      <c r="HO447" s="1"/>
      <c r="HP447" s="1"/>
      <c r="HQ447" s="1"/>
      <c r="HR447" s="1"/>
      <c r="HS447" s="1"/>
      <c r="HT447" s="1"/>
      <c r="HU447" s="1"/>
      <c r="HV447" s="1"/>
      <c r="HW447" s="1"/>
      <c r="HX447" s="1"/>
      <c r="HY447" s="1"/>
      <c r="HZ447" s="1"/>
      <c r="IA447" s="1"/>
      <c r="IB447" s="1"/>
      <c r="IC447" s="1"/>
      <c r="ID447" s="1"/>
      <c r="IE447" s="1"/>
      <c r="IF447" s="1"/>
      <c r="IG447" s="1"/>
      <c r="IH447" s="1"/>
      <c r="II447" s="1"/>
      <c r="IJ447" s="1"/>
      <c r="IK447" s="1"/>
      <c r="IL447" s="1"/>
      <c r="IM447" s="1"/>
      <c r="IN447" s="1"/>
      <c r="IO447" s="1"/>
      <c r="IP447" s="1"/>
      <c r="IQ447" s="1"/>
      <c r="IR447" s="1"/>
      <c r="IS447" s="1"/>
      <c r="IT447" s="1"/>
      <c r="IU447" s="1"/>
    </row>
    <row r="448" spans="1:7" ht="252" customHeight="1">
      <c r="A448" s="16" t="s">
        <v>625</v>
      </c>
      <c r="B448" s="7" t="s">
        <v>626</v>
      </c>
      <c r="C448" s="7"/>
      <c r="D448" s="7"/>
      <c r="E448" s="6">
        <f t="shared" si="15"/>
        <v>69082</v>
      </c>
      <c r="F448" s="6">
        <f>F449</f>
        <v>0</v>
      </c>
      <c r="G448" s="6">
        <f>G449</f>
        <v>69082</v>
      </c>
    </row>
    <row r="449" spans="1:7" ht="42.75" customHeight="1">
      <c r="A449" s="16" t="s">
        <v>36</v>
      </c>
      <c r="B449" s="7" t="s">
        <v>626</v>
      </c>
      <c r="C449" s="7" t="s">
        <v>19</v>
      </c>
      <c r="D449" s="7" t="s">
        <v>11</v>
      </c>
      <c r="E449" s="6">
        <f t="shared" si="15"/>
        <v>69082</v>
      </c>
      <c r="F449" s="6"/>
      <c r="G449" s="6">
        <v>69082</v>
      </c>
    </row>
    <row r="450" spans="1:7" ht="110.25" customHeight="1">
      <c r="A450" s="18" t="s">
        <v>627</v>
      </c>
      <c r="B450" s="14" t="s">
        <v>628</v>
      </c>
      <c r="C450" s="7"/>
      <c r="D450" s="7"/>
      <c r="E450" s="15">
        <f t="shared" si="15"/>
        <v>119285</v>
      </c>
      <c r="F450" s="15">
        <f>F451</f>
        <v>0</v>
      </c>
      <c r="G450" s="15">
        <f>G451</f>
        <v>119285</v>
      </c>
    </row>
    <row r="451" spans="1:7" ht="111.75" customHeight="1">
      <c r="A451" s="5" t="s">
        <v>902</v>
      </c>
      <c r="B451" s="7" t="s">
        <v>978</v>
      </c>
      <c r="C451" s="7"/>
      <c r="D451" s="7"/>
      <c r="E451" s="6">
        <f t="shared" si="15"/>
        <v>119285</v>
      </c>
      <c r="F451" s="6">
        <f>F453+F452</f>
        <v>0</v>
      </c>
      <c r="G451" s="6">
        <f>G453+G452</f>
        <v>119285</v>
      </c>
    </row>
    <row r="452" spans="1:7" ht="51" customHeight="1">
      <c r="A452" s="7" t="s">
        <v>24</v>
      </c>
      <c r="B452" s="7" t="s">
        <v>978</v>
      </c>
      <c r="C452" s="7" t="s">
        <v>16</v>
      </c>
      <c r="D452" s="7" t="s">
        <v>8</v>
      </c>
      <c r="E452" s="6">
        <f t="shared" si="15"/>
        <v>950</v>
      </c>
      <c r="F452" s="6"/>
      <c r="G452" s="6">
        <f>1080-130</f>
        <v>950</v>
      </c>
    </row>
    <row r="453" spans="1:7" ht="42" customHeight="1">
      <c r="A453" s="16" t="s">
        <v>36</v>
      </c>
      <c r="B453" s="7" t="s">
        <v>978</v>
      </c>
      <c r="C453" s="7" t="s">
        <v>19</v>
      </c>
      <c r="D453" s="7" t="s">
        <v>8</v>
      </c>
      <c r="E453" s="6">
        <f t="shared" si="15"/>
        <v>118335</v>
      </c>
      <c r="F453" s="6"/>
      <c r="G453" s="6">
        <f>72066+46269</f>
        <v>118335</v>
      </c>
    </row>
    <row r="454" spans="1:7" ht="198" customHeight="1">
      <c r="A454" s="18" t="s">
        <v>865</v>
      </c>
      <c r="B454" s="14" t="s">
        <v>629</v>
      </c>
      <c r="C454" s="7"/>
      <c r="D454" s="7"/>
      <c r="E454" s="15">
        <f t="shared" si="15"/>
        <v>83</v>
      </c>
      <c r="F454" s="15">
        <f>A455:F455</f>
        <v>0</v>
      </c>
      <c r="G454" s="15">
        <f>B455:G455</f>
        <v>83</v>
      </c>
    </row>
    <row r="455" spans="1:7" ht="176.25" customHeight="1">
      <c r="A455" s="16" t="s">
        <v>630</v>
      </c>
      <c r="B455" s="7" t="s">
        <v>631</v>
      </c>
      <c r="C455" s="7"/>
      <c r="D455" s="7"/>
      <c r="E455" s="6">
        <f t="shared" si="15"/>
        <v>83</v>
      </c>
      <c r="F455" s="6">
        <f>F456+F457</f>
        <v>0</v>
      </c>
      <c r="G455" s="6">
        <f>G456+G457</f>
        <v>83</v>
      </c>
    </row>
    <row r="456" spans="1:7" ht="54.75" customHeight="1">
      <c r="A456" s="7" t="s">
        <v>24</v>
      </c>
      <c r="B456" s="7" t="s">
        <v>631</v>
      </c>
      <c r="C456" s="7" t="s">
        <v>16</v>
      </c>
      <c r="D456" s="7" t="s">
        <v>11</v>
      </c>
      <c r="E456" s="6">
        <f t="shared" si="15"/>
        <v>4</v>
      </c>
      <c r="F456" s="6"/>
      <c r="G456" s="6">
        <f>2+2</f>
        <v>4</v>
      </c>
    </row>
    <row r="457" spans="1:7" ht="45.75" customHeight="1">
      <c r="A457" s="16" t="s">
        <v>36</v>
      </c>
      <c r="B457" s="7" t="s">
        <v>631</v>
      </c>
      <c r="C457" s="7" t="s">
        <v>19</v>
      </c>
      <c r="D457" s="7" t="s">
        <v>11</v>
      </c>
      <c r="E457" s="6">
        <f t="shared" si="15"/>
        <v>79</v>
      </c>
      <c r="F457" s="6"/>
      <c r="G457" s="6">
        <f>81-2</f>
        <v>79</v>
      </c>
    </row>
    <row r="458" spans="1:7" ht="123" customHeight="1">
      <c r="A458" s="18" t="s">
        <v>632</v>
      </c>
      <c r="B458" s="14" t="s">
        <v>633</v>
      </c>
      <c r="C458" s="7"/>
      <c r="D458" s="7"/>
      <c r="E458" s="15">
        <f t="shared" si="15"/>
        <v>141</v>
      </c>
      <c r="F458" s="15">
        <f>F459</f>
        <v>0</v>
      </c>
      <c r="G458" s="15">
        <f>G459</f>
        <v>141</v>
      </c>
    </row>
    <row r="459" spans="1:7" ht="62.25" customHeight="1">
      <c r="A459" s="16" t="s">
        <v>634</v>
      </c>
      <c r="B459" s="7" t="s">
        <v>635</v>
      </c>
      <c r="C459" s="7"/>
      <c r="D459" s="7"/>
      <c r="E459" s="6">
        <f t="shared" si="15"/>
        <v>141</v>
      </c>
      <c r="F459" s="6">
        <f>F460+F461</f>
        <v>0</v>
      </c>
      <c r="G459" s="6">
        <f>G460+G461</f>
        <v>141</v>
      </c>
    </row>
    <row r="460" spans="1:255" ht="53.25" customHeight="1">
      <c r="A460" s="7" t="s">
        <v>24</v>
      </c>
      <c r="B460" s="7" t="s">
        <v>635</v>
      </c>
      <c r="C460" s="7" t="s">
        <v>16</v>
      </c>
      <c r="D460" s="7" t="s">
        <v>11</v>
      </c>
      <c r="E460" s="6">
        <f t="shared" si="15"/>
        <v>3</v>
      </c>
      <c r="F460" s="6"/>
      <c r="G460" s="6">
        <v>3</v>
      </c>
      <c r="H460" s="1"/>
      <c r="I460" s="1"/>
      <c r="J460" s="1"/>
      <c r="K460" s="1"/>
      <c r="L460" s="1"/>
      <c r="M460" s="1"/>
      <c r="N460" s="1"/>
      <c r="O460" s="1"/>
      <c r="P460" s="1"/>
      <c r="Q460" s="1"/>
      <c r="R460" s="1"/>
      <c r="S460" s="1"/>
      <c r="T460" s="1"/>
      <c r="U460" s="1"/>
      <c r="V460" s="1"/>
      <c r="W460" s="1"/>
      <c r="X460" s="1"/>
      <c r="Y460" s="1"/>
      <c r="Z460" s="1"/>
      <c r="AA460" s="1"/>
      <c r="AB460" s="1"/>
      <c r="AC460" s="1"/>
      <c r="AD460" s="1"/>
      <c r="AE460" s="1"/>
      <c r="AF460" s="1"/>
      <c r="AG460" s="1"/>
      <c r="AH460" s="1"/>
      <c r="AI460" s="1"/>
      <c r="AJ460" s="1"/>
      <c r="AK460" s="1"/>
      <c r="AL460" s="1"/>
      <c r="AM460" s="1"/>
      <c r="AN460" s="1"/>
      <c r="AO460" s="1"/>
      <c r="AP460" s="1"/>
      <c r="AQ460" s="1"/>
      <c r="AR460" s="1"/>
      <c r="AS460" s="1"/>
      <c r="AT460" s="1"/>
      <c r="AU460" s="1"/>
      <c r="AV460" s="1"/>
      <c r="AW460" s="1"/>
      <c r="AX460" s="1"/>
      <c r="AY460" s="1"/>
      <c r="AZ460" s="1"/>
      <c r="BA460" s="1"/>
      <c r="BB460" s="1"/>
      <c r="BC460" s="1"/>
      <c r="BD460" s="1"/>
      <c r="BE460" s="1"/>
      <c r="BF460" s="1"/>
      <c r="BG460" s="1"/>
      <c r="BH460" s="1"/>
      <c r="BI460" s="1"/>
      <c r="BJ460" s="1"/>
      <c r="BK460" s="1"/>
      <c r="BL460" s="1"/>
      <c r="BM460" s="1"/>
      <c r="BN460" s="1"/>
      <c r="BO460" s="1"/>
      <c r="BP460" s="1"/>
      <c r="BQ460" s="1"/>
      <c r="BR460" s="1"/>
      <c r="BS460" s="1"/>
      <c r="BT460" s="1"/>
      <c r="BU460" s="1"/>
      <c r="BV460" s="1"/>
      <c r="BW460" s="1"/>
      <c r="BX460" s="1"/>
      <c r="BY460" s="1"/>
      <c r="BZ460" s="1"/>
      <c r="CA460" s="1"/>
      <c r="CB460" s="1"/>
      <c r="CC460" s="1"/>
      <c r="CD460" s="1"/>
      <c r="CE460" s="1"/>
      <c r="CF460" s="1"/>
      <c r="CG460" s="1"/>
      <c r="CH460" s="1"/>
      <c r="CI460" s="1"/>
      <c r="CJ460" s="1"/>
      <c r="CK460" s="1"/>
      <c r="CL460" s="1"/>
      <c r="CM460" s="1"/>
      <c r="CN460" s="1"/>
      <c r="CO460" s="1"/>
      <c r="CP460" s="1"/>
      <c r="CQ460" s="1"/>
      <c r="CR460" s="1"/>
      <c r="CS460" s="1"/>
      <c r="CT460" s="1"/>
      <c r="CU460" s="1"/>
      <c r="CV460" s="1"/>
      <c r="CW460" s="1"/>
      <c r="CX460" s="1"/>
      <c r="CY460" s="1"/>
      <c r="CZ460" s="1"/>
      <c r="DA460" s="1"/>
      <c r="DB460" s="1"/>
      <c r="DC460" s="1"/>
      <c r="DD460" s="1"/>
      <c r="DE460" s="1"/>
      <c r="DF460" s="1"/>
      <c r="DG460" s="1"/>
      <c r="DH460" s="1"/>
      <c r="DI460" s="1"/>
      <c r="DJ460" s="1"/>
      <c r="DK460" s="1"/>
      <c r="DL460" s="1"/>
      <c r="DM460" s="1"/>
      <c r="DN460" s="1"/>
      <c r="DO460" s="1"/>
      <c r="DP460" s="1"/>
      <c r="DQ460" s="1"/>
      <c r="DR460" s="1"/>
      <c r="DS460" s="1"/>
      <c r="DT460" s="1"/>
      <c r="DU460" s="1"/>
      <c r="DV460" s="1"/>
      <c r="DW460" s="1"/>
      <c r="DX460" s="1"/>
      <c r="DY460" s="1"/>
      <c r="DZ460" s="1"/>
      <c r="EA460" s="1"/>
      <c r="EB460" s="1"/>
      <c r="EC460" s="1"/>
      <c r="ED460" s="1"/>
      <c r="EE460" s="1"/>
      <c r="EF460" s="1"/>
      <c r="EG460" s="1"/>
      <c r="EH460" s="1"/>
      <c r="EI460" s="1"/>
      <c r="EJ460" s="1"/>
      <c r="EK460" s="1"/>
      <c r="EL460" s="1"/>
      <c r="EM460" s="1"/>
      <c r="EN460" s="1"/>
      <c r="EO460" s="1"/>
      <c r="EP460" s="1"/>
      <c r="EQ460" s="1"/>
      <c r="ER460" s="1"/>
      <c r="ES460" s="1"/>
      <c r="ET460" s="1"/>
      <c r="EU460" s="1"/>
      <c r="EV460" s="1"/>
      <c r="EW460" s="1"/>
      <c r="EX460" s="1"/>
      <c r="EY460" s="1"/>
      <c r="EZ460" s="1"/>
      <c r="FA460" s="1"/>
      <c r="FB460" s="1"/>
      <c r="FC460" s="1"/>
      <c r="FD460" s="1"/>
      <c r="FE460" s="1"/>
      <c r="FF460" s="1"/>
      <c r="FG460" s="1"/>
      <c r="FH460" s="1"/>
      <c r="FI460" s="1"/>
      <c r="FJ460" s="1"/>
      <c r="FK460" s="1"/>
      <c r="FL460" s="1"/>
      <c r="FM460" s="1"/>
      <c r="FN460" s="1"/>
      <c r="FO460" s="1"/>
      <c r="FP460" s="1"/>
      <c r="FQ460" s="1"/>
      <c r="FR460" s="1"/>
      <c r="FS460" s="1"/>
      <c r="FT460" s="1"/>
      <c r="FU460" s="1"/>
      <c r="FV460" s="1"/>
      <c r="FW460" s="1"/>
      <c r="FX460" s="1"/>
      <c r="FY460" s="1"/>
      <c r="FZ460" s="1"/>
      <c r="GA460" s="1"/>
      <c r="GB460" s="1"/>
      <c r="GC460" s="1"/>
      <c r="GD460" s="1"/>
      <c r="GE460" s="1"/>
      <c r="GF460" s="1"/>
      <c r="GG460" s="1"/>
      <c r="GH460" s="1"/>
      <c r="GI460" s="1"/>
      <c r="GJ460" s="1"/>
      <c r="GK460" s="1"/>
      <c r="GL460" s="1"/>
      <c r="GM460" s="1"/>
      <c r="GN460" s="1"/>
      <c r="GO460" s="1"/>
      <c r="GP460" s="1"/>
      <c r="GQ460" s="1"/>
      <c r="GR460" s="1"/>
      <c r="GS460" s="1"/>
      <c r="GT460" s="1"/>
      <c r="GU460" s="1"/>
      <c r="GV460" s="1"/>
      <c r="GW460" s="1"/>
      <c r="GX460" s="1"/>
      <c r="GY460" s="1"/>
      <c r="GZ460" s="1"/>
      <c r="HA460" s="1"/>
      <c r="HB460" s="1"/>
      <c r="HC460" s="1"/>
      <c r="HD460" s="1"/>
      <c r="HE460" s="1"/>
      <c r="HF460" s="1"/>
      <c r="HG460" s="1"/>
      <c r="HH460" s="1"/>
      <c r="HI460" s="1"/>
      <c r="HJ460" s="1"/>
      <c r="HK460" s="1"/>
      <c r="HL460" s="1"/>
      <c r="HM460" s="1"/>
      <c r="HN460" s="1"/>
      <c r="HO460" s="1"/>
      <c r="HP460" s="1"/>
      <c r="HQ460" s="1"/>
      <c r="HR460" s="1"/>
      <c r="HS460" s="1"/>
      <c r="HT460" s="1"/>
      <c r="HU460" s="1"/>
      <c r="HV460" s="1"/>
      <c r="HW460" s="1"/>
      <c r="HX460" s="1"/>
      <c r="HY460" s="1"/>
      <c r="HZ460" s="1"/>
      <c r="IA460" s="1"/>
      <c r="IB460" s="1"/>
      <c r="IC460" s="1"/>
      <c r="ID460" s="1"/>
      <c r="IE460" s="1"/>
      <c r="IF460" s="1"/>
      <c r="IG460" s="1"/>
      <c r="IH460" s="1"/>
      <c r="II460" s="1"/>
      <c r="IJ460" s="1"/>
      <c r="IK460" s="1"/>
      <c r="IL460" s="1"/>
      <c r="IM460" s="1"/>
      <c r="IN460" s="1"/>
      <c r="IO460" s="1"/>
      <c r="IP460" s="1"/>
      <c r="IQ460" s="1"/>
      <c r="IR460" s="1"/>
      <c r="IS460" s="1"/>
      <c r="IT460" s="1"/>
      <c r="IU460" s="1"/>
    </row>
    <row r="461" spans="1:7" ht="45" customHeight="1">
      <c r="A461" s="16" t="s">
        <v>36</v>
      </c>
      <c r="B461" s="7" t="s">
        <v>635</v>
      </c>
      <c r="C461" s="7" t="s">
        <v>19</v>
      </c>
      <c r="D461" s="7" t="s">
        <v>11</v>
      </c>
      <c r="E461" s="6">
        <f t="shared" si="15"/>
        <v>138</v>
      </c>
      <c r="F461" s="6"/>
      <c r="G461" s="6">
        <v>138</v>
      </c>
    </row>
    <row r="462" spans="1:7" ht="142.5" customHeight="1">
      <c r="A462" s="18" t="s">
        <v>636</v>
      </c>
      <c r="B462" s="14" t="s">
        <v>637</v>
      </c>
      <c r="C462" s="7"/>
      <c r="D462" s="7"/>
      <c r="E462" s="15">
        <f t="shared" si="15"/>
        <v>1498</v>
      </c>
      <c r="F462" s="15">
        <f>F463+F465</f>
        <v>0</v>
      </c>
      <c r="G462" s="15">
        <f>G463+G465</f>
        <v>1498</v>
      </c>
    </row>
    <row r="463" spans="1:7" ht="47.25" customHeight="1">
      <c r="A463" s="16" t="s">
        <v>638</v>
      </c>
      <c r="B463" s="7" t="s">
        <v>639</v>
      </c>
      <c r="C463" s="7"/>
      <c r="D463" s="7"/>
      <c r="E463" s="6">
        <f>F463+G463</f>
        <v>3</v>
      </c>
      <c r="F463" s="6">
        <f>F464</f>
        <v>0</v>
      </c>
      <c r="G463" s="6">
        <f>G464</f>
        <v>3</v>
      </c>
    </row>
    <row r="464" spans="1:7" ht="57.75" customHeight="1">
      <c r="A464" s="7" t="s">
        <v>24</v>
      </c>
      <c r="B464" s="7" t="s">
        <v>639</v>
      </c>
      <c r="C464" s="7" t="s">
        <v>16</v>
      </c>
      <c r="D464" s="7" t="s">
        <v>51</v>
      </c>
      <c r="E464" s="6">
        <f>F464+G464</f>
        <v>3</v>
      </c>
      <c r="F464" s="6"/>
      <c r="G464" s="6">
        <v>3</v>
      </c>
    </row>
    <row r="465" spans="1:7" ht="38.25" customHeight="1">
      <c r="A465" s="16" t="s">
        <v>640</v>
      </c>
      <c r="B465" s="7" t="s">
        <v>641</v>
      </c>
      <c r="C465" s="7"/>
      <c r="D465" s="7"/>
      <c r="E465" s="6">
        <f>F465+G465</f>
        <v>1495</v>
      </c>
      <c r="F465" s="6">
        <f>F466+F467</f>
        <v>0</v>
      </c>
      <c r="G465" s="6">
        <f>G466+G467</f>
        <v>1495</v>
      </c>
    </row>
    <row r="466" spans="1:7" ht="53.25" customHeight="1">
      <c r="A466" s="7" t="s">
        <v>24</v>
      </c>
      <c r="B466" s="7" t="s">
        <v>641</v>
      </c>
      <c r="C466" s="7" t="s">
        <v>16</v>
      </c>
      <c r="D466" s="7" t="s">
        <v>11</v>
      </c>
      <c r="E466" s="6">
        <f>F466+G466</f>
        <v>23</v>
      </c>
      <c r="F466" s="6"/>
      <c r="G466" s="6">
        <v>23</v>
      </c>
    </row>
    <row r="467" spans="1:7" ht="42.75" customHeight="1">
      <c r="A467" s="16" t="s">
        <v>36</v>
      </c>
      <c r="B467" s="7" t="s">
        <v>641</v>
      </c>
      <c r="C467" s="7" t="s">
        <v>19</v>
      </c>
      <c r="D467" s="7" t="s">
        <v>11</v>
      </c>
      <c r="E467" s="6">
        <f>F467+G467</f>
        <v>1472</v>
      </c>
      <c r="F467" s="6"/>
      <c r="G467" s="6">
        <v>1472</v>
      </c>
    </row>
    <row r="468" spans="1:7" ht="73.5" customHeight="1">
      <c r="A468" s="18" t="s">
        <v>642</v>
      </c>
      <c r="B468" s="14" t="s">
        <v>643</v>
      </c>
      <c r="C468" s="7"/>
      <c r="D468" s="7"/>
      <c r="E468" s="15">
        <f aca="true" t="shared" si="16" ref="E468:E536">F468+G468</f>
        <v>383</v>
      </c>
      <c r="F468" s="15">
        <f>F469</f>
        <v>0</v>
      </c>
      <c r="G468" s="15">
        <f>G469</f>
        <v>383</v>
      </c>
    </row>
    <row r="469" spans="1:7" ht="63.75" customHeight="1">
      <c r="A469" s="16" t="s">
        <v>644</v>
      </c>
      <c r="B469" s="7" t="s">
        <v>645</v>
      </c>
      <c r="C469" s="7"/>
      <c r="D469" s="7"/>
      <c r="E469" s="6">
        <f t="shared" si="16"/>
        <v>383</v>
      </c>
      <c r="F469" s="6">
        <f>F470+F471</f>
        <v>0</v>
      </c>
      <c r="G469" s="6">
        <f>G470+G471</f>
        <v>383</v>
      </c>
    </row>
    <row r="470" spans="1:7" ht="51.75" customHeight="1">
      <c r="A470" s="7" t="s">
        <v>24</v>
      </c>
      <c r="B470" s="7" t="s">
        <v>645</v>
      </c>
      <c r="C470" s="7" t="s">
        <v>16</v>
      </c>
      <c r="D470" s="7" t="s">
        <v>11</v>
      </c>
      <c r="E470" s="6">
        <f t="shared" si="16"/>
        <v>4</v>
      </c>
      <c r="F470" s="6"/>
      <c r="G470" s="6">
        <v>4</v>
      </c>
    </row>
    <row r="471" spans="1:7" ht="45" customHeight="1">
      <c r="A471" s="16" t="s">
        <v>36</v>
      </c>
      <c r="B471" s="7" t="s">
        <v>645</v>
      </c>
      <c r="C471" s="7" t="s">
        <v>19</v>
      </c>
      <c r="D471" s="7" t="s">
        <v>11</v>
      </c>
      <c r="E471" s="6">
        <f t="shared" si="16"/>
        <v>379</v>
      </c>
      <c r="F471" s="6"/>
      <c r="G471" s="6">
        <v>379</v>
      </c>
    </row>
    <row r="472" spans="1:7" ht="143.25" customHeight="1">
      <c r="A472" s="18" t="s">
        <v>859</v>
      </c>
      <c r="B472" s="14" t="s">
        <v>646</v>
      </c>
      <c r="C472" s="7"/>
      <c r="D472" s="7"/>
      <c r="E472" s="15">
        <f>F472+G472</f>
        <v>578</v>
      </c>
      <c r="F472" s="15">
        <f>F473</f>
        <v>0</v>
      </c>
      <c r="G472" s="15">
        <f>G473</f>
        <v>578</v>
      </c>
    </row>
    <row r="473" spans="1:7" ht="190.5" customHeight="1">
      <c r="A473" s="16" t="s">
        <v>647</v>
      </c>
      <c r="B473" s="7" t="s">
        <v>648</v>
      </c>
      <c r="C473" s="7"/>
      <c r="D473" s="7"/>
      <c r="E473" s="6">
        <f t="shared" si="16"/>
        <v>578</v>
      </c>
      <c r="F473" s="6">
        <f>F474+F475</f>
        <v>0</v>
      </c>
      <c r="G473" s="6">
        <f>G474+G475</f>
        <v>578</v>
      </c>
    </row>
    <row r="474" spans="1:7" ht="61.5" customHeight="1">
      <c r="A474" s="7" t="s">
        <v>24</v>
      </c>
      <c r="B474" s="7" t="s">
        <v>648</v>
      </c>
      <c r="C474" s="7" t="s">
        <v>16</v>
      </c>
      <c r="D474" s="7" t="s">
        <v>11</v>
      </c>
      <c r="E474" s="6">
        <f t="shared" si="16"/>
        <v>5</v>
      </c>
      <c r="F474" s="6"/>
      <c r="G474" s="6">
        <v>5</v>
      </c>
    </row>
    <row r="475" spans="1:7" ht="39.75" customHeight="1">
      <c r="A475" s="16" t="s">
        <v>36</v>
      </c>
      <c r="B475" s="7" t="s">
        <v>648</v>
      </c>
      <c r="C475" s="7" t="s">
        <v>19</v>
      </c>
      <c r="D475" s="7" t="s">
        <v>11</v>
      </c>
      <c r="E475" s="6">
        <f t="shared" si="16"/>
        <v>573</v>
      </c>
      <c r="F475" s="6"/>
      <c r="G475" s="6">
        <f>549+24</f>
        <v>573</v>
      </c>
    </row>
    <row r="476" spans="1:7" ht="111" customHeight="1">
      <c r="A476" s="18" t="s">
        <v>649</v>
      </c>
      <c r="B476" s="14" t="s">
        <v>650</v>
      </c>
      <c r="C476" s="7"/>
      <c r="D476" s="7"/>
      <c r="E476" s="15">
        <f t="shared" si="16"/>
        <v>8320</v>
      </c>
      <c r="F476" s="15">
        <f>F477</f>
        <v>0</v>
      </c>
      <c r="G476" s="15">
        <f>G477</f>
        <v>8320</v>
      </c>
    </row>
    <row r="477" spans="1:7" ht="56.25" customHeight="1">
      <c r="A477" s="16" t="s">
        <v>651</v>
      </c>
      <c r="B477" s="7" t="s">
        <v>652</v>
      </c>
      <c r="C477" s="7"/>
      <c r="D477" s="7"/>
      <c r="E477" s="6">
        <f t="shared" si="16"/>
        <v>8320</v>
      </c>
      <c r="F477" s="6">
        <f>F478+F479</f>
        <v>0</v>
      </c>
      <c r="G477" s="6">
        <f>G478+G479</f>
        <v>8320</v>
      </c>
    </row>
    <row r="478" spans="1:7" ht="53.25" customHeight="1">
      <c r="A478" s="7" t="s">
        <v>24</v>
      </c>
      <c r="B478" s="7" t="s">
        <v>652</v>
      </c>
      <c r="C478" s="7" t="s">
        <v>16</v>
      </c>
      <c r="D478" s="7" t="s">
        <v>11</v>
      </c>
      <c r="E478" s="6">
        <f t="shared" si="16"/>
        <v>67</v>
      </c>
      <c r="F478" s="6"/>
      <c r="G478" s="6">
        <f>64+3</f>
        <v>67</v>
      </c>
    </row>
    <row r="479" spans="1:7" ht="43.5" customHeight="1">
      <c r="A479" s="16" t="s">
        <v>36</v>
      </c>
      <c r="B479" s="7" t="s">
        <v>652</v>
      </c>
      <c r="C479" s="7" t="s">
        <v>19</v>
      </c>
      <c r="D479" s="7" t="s">
        <v>11</v>
      </c>
      <c r="E479" s="6">
        <f t="shared" si="16"/>
        <v>8253</v>
      </c>
      <c r="F479" s="6"/>
      <c r="G479" s="6">
        <f>7936+317</f>
        <v>8253</v>
      </c>
    </row>
    <row r="480" spans="1:7" ht="64.5" customHeight="1">
      <c r="A480" s="18" t="s">
        <v>653</v>
      </c>
      <c r="B480" s="14" t="s">
        <v>654</v>
      </c>
      <c r="C480" s="7"/>
      <c r="D480" s="7"/>
      <c r="E480" s="15">
        <f t="shared" si="16"/>
        <v>28985</v>
      </c>
      <c r="F480" s="15">
        <f>F481</f>
        <v>0</v>
      </c>
      <c r="G480" s="15">
        <f>G481</f>
        <v>28985</v>
      </c>
    </row>
    <row r="481" spans="1:7" ht="144" customHeight="1">
      <c r="A481" s="16" t="s">
        <v>655</v>
      </c>
      <c r="B481" s="7" t="s">
        <v>656</v>
      </c>
      <c r="C481" s="7"/>
      <c r="D481" s="7"/>
      <c r="E481" s="6">
        <f t="shared" si="16"/>
        <v>28985</v>
      </c>
      <c r="F481" s="6">
        <f>F482</f>
        <v>0</v>
      </c>
      <c r="G481" s="6">
        <f>G482</f>
        <v>28985</v>
      </c>
    </row>
    <row r="482" spans="1:7" ht="45.75" customHeight="1">
      <c r="A482" s="16" t="s">
        <v>36</v>
      </c>
      <c r="B482" s="7" t="s">
        <v>656</v>
      </c>
      <c r="C482" s="7" t="s">
        <v>19</v>
      </c>
      <c r="D482" s="7" t="s">
        <v>11</v>
      </c>
      <c r="E482" s="6">
        <f t="shared" si="16"/>
        <v>28985</v>
      </c>
      <c r="F482" s="6"/>
      <c r="G482" s="6">
        <v>28985</v>
      </c>
    </row>
    <row r="483" spans="1:7" ht="105" customHeight="1">
      <c r="A483" s="18" t="s">
        <v>657</v>
      </c>
      <c r="B483" s="14" t="s">
        <v>658</v>
      </c>
      <c r="C483" s="7"/>
      <c r="D483" s="7"/>
      <c r="E483" s="15">
        <f t="shared" si="16"/>
        <v>14052</v>
      </c>
      <c r="F483" s="15">
        <f>F484</f>
        <v>0</v>
      </c>
      <c r="G483" s="15">
        <f>G484</f>
        <v>14052</v>
      </c>
    </row>
    <row r="484" spans="1:7" ht="104.25" customHeight="1">
      <c r="A484" s="16" t="s">
        <v>659</v>
      </c>
      <c r="B484" s="7" t="s">
        <v>660</v>
      </c>
      <c r="C484" s="7"/>
      <c r="D484" s="7"/>
      <c r="E484" s="6">
        <f t="shared" si="16"/>
        <v>14052</v>
      </c>
      <c r="F484" s="6">
        <f>F485+F486</f>
        <v>0</v>
      </c>
      <c r="G484" s="6">
        <f>G485+G486</f>
        <v>14052</v>
      </c>
    </row>
    <row r="485" spans="1:7" ht="55.5" customHeight="1">
      <c r="A485" s="7" t="s">
        <v>24</v>
      </c>
      <c r="B485" s="7" t="s">
        <v>660</v>
      </c>
      <c r="C485" s="7" t="s">
        <v>16</v>
      </c>
      <c r="D485" s="7" t="s">
        <v>8</v>
      </c>
      <c r="E485" s="6">
        <f t="shared" si="16"/>
        <v>112</v>
      </c>
      <c r="F485" s="6"/>
      <c r="G485" s="6">
        <v>112</v>
      </c>
    </row>
    <row r="486" spans="1:7" ht="48.75" customHeight="1">
      <c r="A486" s="16" t="s">
        <v>36</v>
      </c>
      <c r="B486" s="7" t="s">
        <v>660</v>
      </c>
      <c r="C486" s="7" t="s">
        <v>19</v>
      </c>
      <c r="D486" s="7" t="s">
        <v>8</v>
      </c>
      <c r="E486" s="6">
        <f t="shared" si="16"/>
        <v>13940</v>
      </c>
      <c r="F486" s="6"/>
      <c r="G486" s="6">
        <v>13940</v>
      </c>
    </row>
    <row r="487" spans="1:7" ht="69" customHeight="1">
      <c r="A487" s="18" t="s">
        <v>661</v>
      </c>
      <c r="B487" s="14" t="s">
        <v>662</v>
      </c>
      <c r="C487" s="7"/>
      <c r="D487" s="7"/>
      <c r="E487" s="15">
        <f t="shared" si="16"/>
        <v>21932</v>
      </c>
      <c r="F487" s="15">
        <f>F488</f>
        <v>0</v>
      </c>
      <c r="G487" s="15">
        <f>G488</f>
        <v>21932</v>
      </c>
    </row>
    <row r="488" spans="1:7" ht="97.5" customHeight="1">
      <c r="A488" s="16" t="s">
        <v>663</v>
      </c>
      <c r="B488" s="7" t="s">
        <v>664</v>
      </c>
      <c r="C488" s="7"/>
      <c r="D488" s="7"/>
      <c r="E488" s="6">
        <f t="shared" si="16"/>
        <v>21932</v>
      </c>
      <c r="F488" s="6">
        <f>F489+F490</f>
        <v>0</v>
      </c>
      <c r="G488" s="6">
        <f>G489+G490</f>
        <v>21932</v>
      </c>
    </row>
    <row r="489" spans="1:7" ht="48.75" customHeight="1">
      <c r="A489" s="7" t="s">
        <v>24</v>
      </c>
      <c r="B489" s="7" t="s">
        <v>664</v>
      </c>
      <c r="C489" s="7" t="s">
        <v>16</v>
      </c>
      <c r="D489" s="7" t="s">
        <v>11</v>
      </c>
      <c r="E489" s="6">
        <f t="shared" si="16"/>
        <v>175</v>
      </c>
      <c r="F489" s="6"/>
      <c r="G489" s="6">
        <v>175</v>
      </c>
    </row>
    <row r="490" spans="1:7" ht="41.25" customHeight="1">
      <c r="A490" s="16" t="s">
        <v>36</v>
      </c>
      <c r="B490" s="7" t="s">
        <v>664</v>
      </c>
      <c r="C490" s="7" t="s">
        <v>19</v>
      </c>
      <c r="D490" s="7" t="s">
        <v>11</v>
      </c>
      <c r="E490" s="6">
        <f t="shared" si="16"/>
        <v>21757</v>
      </c>
      <c r="F490" s="6"/>
      <c r="G490" s="6">
        <v>21757</v>
      </c>
    </row>
    <row r="491" spans="1:7" ht="112.5" customHeight="1">
      <c r="A491" s="14" t="s">
        <v>665</v>
      </c>
      <c r="B491" s="14" t="s">
        <v>666</v>
      </c>
      <c r="C491" s="7"/>
      <c r="D491" s="7"/>
      <c r="E491" s="15">
        <f t="shared" si="16"/>
        <v>2840</v>
      </c>
      <c r="F491" s="15">
        <f>F492</f>
        <v>0</v>
      </c>
      <c r="G491" s="15">
        <f>G492</f>
        <v>2840</v>
      </c>
    </row>
    <row r="492" spans="1:7" ht="89.25" customHeight="1">
      <c r="A492" s="16" t="s">
        <v>667</v>
      </c>
      <c r="B492" s="7" t="s">
        <v>668</v>
      </c>
      <c r="C492" s="7"/>
      <c r="D492" s="7"/>
      <c r="E492" s="6">
        <f t="shared" si="16"/>
        <v>2840</v>
      </c>
      <c r="F492" s="6">
        <f>F493</f>
        <v>0</v>
      </c>
      <c r="G492" s="6">
        <f>G493</f>
        <v>2840</v>
      </c>
    </row>
    <row r="493" spans="1:7" ht="35.25" customHeight="1">
      <c r="A493" s="16" t="s">
        <v>36</v>
      </c>
      <c r="B493" s="7" t="s">
        <v>668</v>
      </c>
      <c r="C493" s="7" t="s">
        <v>19</v>
      </c>
      <c r="D493" s="7" t="s">
        <v>11</v>
      </c>
      <c r="E493" s="6">
        <f t="shared" si="16"/>
        <v>2840</v>
      </c>
      <c r="F493" s="6"/>
      <c r="G493" s="6">
        <v>2840</v>
      </c>
    </row>
    <row r="494" spans="1:7" ht="132">
      <c r="A494" s="47" t="s">
        <v>906</v>
      </c>
      <c r="B494" s="47" t="s">
        <v>908</v>
      </c>
      <c r="C494" s="7"/>
      <c r="D494" s="7"/>
      <c r="E494" s="15">
        <f t="shared" si="16"/>
        <v>6745</v>
      </c>
      <c r="F494" s="15">
        <f>F495</f>
        <v>0</v>
      </c>
      <c r="G494" s="15">
        <f>G495</f>
        <v>6745</v>
      </c>
    </row>
    <row r="495" spans="1:7" ht="66">
      <c r="A495" s="7" t="s">
        <v>979</v>
      </c>
      <c r="B495" s="46" t="s">
        <v>980</v>
      </c>
      <c r="C495" s="7"/>
      <c r="D495" s="7"/>
      <c r="E495" s="6">
        <f t="shared" si="16"/>
        <v>6745</v>
      </c>
      <c r="F495" s="6">
        <f>F496+F497</f>
        <v>0</v>
      </c>
      <c r="G495" s="43">
        <f>G496+G497</f>
        <v>6745</v>
      </c>
    </row>
    <row r="496" spans="1:7" ht="49.5">
      <c r="A496" s="46" t="s">
        <v>24</v>
      </c>
      <c r="B496" s="46" t="s">
        <v>980</v>
      </c>
      <c r="C496" s="7" t="s">
        <v>16</v>
      </c>
      <c r="D496" s="7" t="s">
        <v>11</v>
      </c>
      <c r="E496" s="6">
        <f t="shared" si="16"/>
        <v>81</v>
      </c>
      <c r="F496" s="6"/>
      <c r="G496" s="43">
        <v>81</v>
      </c>
    </row>
    <row r="497" spans="1:7" ht="33">
      <c r="A497" s="48" t="s">
        <v>36</v>
      </c>
      <c r="B497" s="46" t="s">
        <v>980</v>
      </c>
      <c r="C497" s="7" t="s">
        <v>19</v>
      </c>
      <c r="D497" s="7" t="s">
        <v>11</v>
      </c>
      <c r="E497" s="6">
        <f t="shared" si="16"/>
        <v>6664</v>
      </c>
      <c r="F497" s="6"/>
      <c r="G497" s="43">
        <v>6664</v>
      </c>
    </row>
    <row r="498" spans="1:7" ht="123" customHeight="1">
      <c r="A498" s="49" t="s">
        <v>918</v>
      </c>
      <c r="B498" s="47" t="s">
        <v>909</v>
      </c>
      <c r="C498" s="7"/>
      <c r="D498" s="7"/>
      <c r="E498" s="15">
        <f t="shared" si="16"/>
        <v>312</v>
      </c>
      <c r="F498" s="15">
        <f>F499</f>
        <v>0</v>
      </c>
      <c r="G498" s="15">
        <f>G499</f>
        <v>312</v>
      </c>
    </row>
    <row r="499" spans="1:7" ht="35.25" customHeight="1">
      <c r="A499" s="48" t="s">
        <v>907</v>
      </c>
      <c r="B499" s="46" t="s">
        <v>910</v>
      </c>
      <c r="C499" s="7"/>
      <c r="D499" s="7"/>
      <c r="E499" s="6">
        <f t="shared" si="16"/>
        <v>312</v>
      </c>
      <c r="F499" s="6">
        <f>F500+F501</f>
        <v>0</v>
      </c>
      <c r="G499" s="6">
        <f>G500+G501</f>
        <v>312</v>
      </c>
    </row>
    <row r="500" spans="1:7" ht="35.25" customHeight="1">
      <c r="A500" s="46" t="s">
        <v>24</v>
      </c>
      <c r="B500" s="46" t="s">
        <v>910</v>
      </c>
      <c r="C500" s="7" t="s">
        <v>16</v>
      </c>
      <c r="D500" s="7" t="s">
        <v>11</v>
      </c>
      <c r="E500" s="6">
        <f t="shared" si="16"/>
        <v>5</v>
      </c>
      <c r="F500" s="6"/>
      <c r="G500" s="43">
        <v>5</v>
      </c>
    </row>
    <row r="501" spans="1:7" ht="35.25" customHeight="1">
      <c r="A501" s="48" t="s">
        <v>36</v>
      </c>
      <c r="B501" s="46" t="s">
        <v>910</v>
      </c>
      <c r="C501" s="7" t="s">
        <v>19</v>
      </c>
      <c r="D501" s="7" t="s">
        <v>11</v>
      </c>
      <c r="E501" s="6">
        <f t="shared" si="16"/>
        <v>307</v>
      </c>
      <c r="F501" s="6"/>
      <c r="G501" s="43">
        <v>307</v>
      </c>
    </row>
    <row r="502" spans="1:7" ht="60" customHeight="1">
      <c r="A502" s="13" t="s">
        <v>669</v>
      </c>
      <c r="B502" s="14" t="s">
        <v>670</v>
      </c>
      <c r="C502" s="7"/>
      <c r="D502" s="7"/>
      <c r="E502" s="15">
        <f t="shared" si="16"/>
        <v>62708</v>
      </c>
      <c r="F502" s="15">
        <f>F503+F512+F516</f>
        <v>3443</v>
      </c>
      <c r="G502" s="15">
        <f>G503+G512+G516</f>
        <v>59265</v>
      </c>
    </row>
    <row r="503" spans="1:7" ht="111" customHeight="1">
      <c r="A503" s="13" t="s">
        <v>671</v>
      </c>
      <c r="B503" s="14" t="s">
        <v>672</v>
      </c>
      <c r="C503" s="7"/>
      <c r="D503" s="7"/>
      <c r="E503" s="15">
        <f t="shared" si="16"/>
        <v>2983</v>
      </c>
      <c r="F503" s="15">
        <f>F504+F506+F508+F510</f>
        <v>2983</v>
      </c>
      <c r="G503" s="15">
        <f>G504+G506+G508+G510</f>
        <v>0</v>
      </c>
    </row>
    <row r="504" spans="1:7" ht="57" customHeight="1">
      <c r="A504" s="16" t="s">
        <v>74</v>
      </c>
      <c r="B504" s="7" t="s">
        <v>673</v>
      </c>
      <c r="C504" s="7"/>
      <c r="D504" s="7"/>
      <c r="E504" s="6">
        <f t="shared" si="16"/>
        <v>139</v>
      </c>
      <c r="F504" s="28">
        <f>F505</f>
        <v>139</v>
      </c>
      <c r="G504" s="28">
        <f>G505</f>
        <v>0</v>
      </c>
    </row>
    <row r="505" spans="1:7" ht="71.25" customHeight="1">
      <c r="A505" s="7" t="s">
        <v>21</v>
      </c>
      <c r="B505" s="7" t="s">
        <v>673</v>
      </c>
      <c r="C505" s="7" t="s">
        <v>17</v>
      </c>
      <c r="D505" s="7" t="s">
        <v>674</v>
      </c>
      <c r="E505" s="6">
        <f t="shared" si="16"/>
        <v>139</v>
      </c>
      <c r="F505" s="6">
        <v>139</v>
      </c>
      <c r="G505" s="6"/>
    </row>
    <row r="506" spans="1:7" ht="52.5" customHeight="1">
      <c r="A506" s="16" t="s">
        <v>561</v>
      </c>
      <c r="B506" s="7" t="s">
        <v>675</v>
      </c>
      <c r="C506" s="7"/>
      <c r="D506" s="7"/>
      <c r="E506" s="6">
        <f t="shared" si="16"/>
        <v>695</v>
      </c>
      <c r="F506" s="33">
        <f>F507</f>
        <v>695</v>
      </c>
      <c r="G506" s="33"/>
    </row>
    <row r="507" spans="1:7" ht="54" customHeight="1">
      <c r="A507" s="7" t="s">
        <v>24</v>
      </c>
      <c r="B507" s="7" t="s">
        <v>675</v>
      </c>
      <c r="C507" s="7" t="s">
        <v>16</v>
      </c>
      <c r="D507" s="7" t="s">
        <v>11</v>
      </c>
      <c r="E507" s="6">
        <f t="shared" si="16"/>
        <v>695</v>
      </c>
      <c r="F507" s="6">
        <v>695</v>
      </c>
      <c r="G507" s="6"/>
    </row>
    <row r="508" spans="1:7" ht="88.5" customHeight="1">
      <c r="A508" s="16" t="s">
        <v>938</v>
      </c>
      <c r="B508" s="7" t="s">
        <v>676</v>
      </c>
      <c r="C508" s="7"/>
      <c r="D508" s="7"/>
      <c r="E508" s="6">
        <f t="shared" si="16"/>
        <v>2131</v>
      </c>
      <c r="F508" s="6">
        <f>F509</f>
        <v>2131</v>
      </c>
      <c r="G508" s="6">
        <f>G509</f>
        <v>0</v>
      </c>
    </row>
    <row r="509" spans="1:7" ht="39.75" customHeight="1">
      <c r="A509" s="16" t="s">
        <v>36</v>
      </c>
      <c r="B509" s="7" t="s">
        <v>676</v>
      </c>
      <c r="C509" s="7" t="s">
        <v>19</v>
      </c>
      <c r="D509" s="7" t="s">
        <v>11</v>
      </c>
      <c r="E509" s="6">
        <f t="shared" si="16"/>
        <v>2131</v>
      </c>
      <c r="F509" s="6">
        <v>2131</v>
      </c>
      <c r="G509" s="6"/>
    </row>
    <row r="510" spans="1:7" ht="48.75" customHeight="1">
      <c r="A510" s="16" t="s">
        <v>677</v>
      </c>
      <c r="B510" s="7" t="s">
        <v>678</v>
      </c>
      <c r="C510" s="7"/>
      <c r="D510" s="7"/>
      <c r="E510" s="6">
        <f t="shared" si="16"/>
        <v>18</v>
      </c>
      <c r="F510" s="6">
        <f>F511</f>
        <v>18</v>
      </c>
      <c r="G510" s="6">
        <f>G511</f>
        <v>0</v>
      </c>
    </row>
    <row r="511" spans="1:7" ht="54" customHeight="1">
      <c r="A511" s="7" t="s">
        <v>24</v>
      </c>
      <c r="B511" s="7" t="s">
        <v>678</v>
      </c>
      <c r="C511" s="7" t="s">
        <v>16</v>
      </c>
      <c r="D511" s="7" t="s">
        <v>11</v>
      </c>
      <c r="E511" s="6">
        <f t="shared" si="16"/>
        <v>18</v>
      </c>
      <c r="F511" s="6">
        <v>18</v>
      </c>
      <c r="G511" s="6"/>
    </row>
    <row r="512" spans="1:7" ht="57" customHeight="1">
      <c r="A512" s="14" t="s">
        <v>679</v>
      </c>
      <c r="B512" s="14" t="s">
        <v>680</v>
      </c>
      <c r="C512" s="7"/>
      <c r="D512" s="7"/>
      <c r="E512" s="15">
        <f t="shared" si="16"/>
        <v>59265</v>
      </c>
      <c r="F512" s="15">
        <f>F513</f>
        <v>0</v>
      </c>
      <c r="G512" s="15">
        <f>G513</f>
        <v>59265</v>
      </c>
    </row>
    <row r="513" spans="1:7" ht="57" customHeight="1">
      <c r="A513" s="16" t="s">
        <v>681</v>
      </c>
      <c r="B513" s="7" t="s">
        <v>682</v>
      </c>
      <c r="C513" s="7"/>
      <c r="D513" s="7"/>
      <c r="E513" s="6">
        <f t="shared" si="16"/>
        <v>59265</v>
      </c>
      <c r="F513" s="6">
        <f>F514+F515</f>
        <v>0</v>
      </c>
      <c r="G513" s="6">
        <f>G514+G515</f>
        <v>59265</v>
      </c>
    </row>
    <row r="514" spans="1:7" ht="44.25" customHeight="1">
      <c r="A514" s="16" t="s">
        <v>36</v>
      </c>
      <c r="B514" s="7" t="s">
        <v>682</v>
      </c>
      <c r="C514" s="7" t="s">
        <v>19</v>
      </c>
      <c r="D514" s="7" t="s">
        <v>674</v>
      </c>
      <c r="E514" s="6">
        <f t="shared" si="16"/>
        <v>130</v>
      </c>
      <c r="F514" s="6"/>
      <c r="G514" s="6">
        <v>130</v>
      </c>
    </row>
    <row r="515" spans="1:7" ht="72" customHeight="1">
      <c r="A515" s="7" t="s">
        <v>21</v>
      </c>
      <c r="B515" s="7" t="s">
        <v>682</v>
      </c>
      <c r="C515" s="7" t="s">
        <v>17</v>
      </c>
      <c r="D515" s="7" t="s">
        <v>674</v>
      </c>
      <c r="E515" s="6">
        <f t="shared" si="16"/>
        <v>59135</v>
      </c>
      <c r="F515" s="6"/>
      <c r="G515" s="6">
        <v>59135</v>
      </c>
    </row>
    <row r="516" spans="1:7" ht="103.5" customHeight="1">
      <c r="A516" s="14" t="s">
        <v>683</v>
      </c>
      <c r="B516" s="14" t="s">
        <v>684</v>
      </c>
      <c r="C516" s="7"/>
      <c r="D516" s="7"/>
      <c r="E516" s="15">
        <f t="shared" si="16"/>
        <v>460</v>
      </c>
      <c r="F516" s="15">
        <f>F517+F519</f>
        <v>460</v>
      </c>
      <c r="G516" s="15">
        <f>G517+G519</f>
        <v>0</v>
      </c>
    </row>
    <row r="517" spans="1:7" ht="23.25" customHeight="1">
      <c r="A517" s="7" t="s">
        <v>180</v>
      </c>
      <c r="B517" s="7" t="s">
        <v>685</v>
      </c>
      <c r="C517" s="7"/>
      <c r="D517" s="7"/>
      <c r="E517" s="6">
        <f>F517+G517</f>
        <v>245</v>
      </c>
      <c r="F517" s="6">
        <f>F518</f>
        <v>245</v>
      </c>
      <c r="G517" s="6">
        <f>G518</f>
        <v>0</v>
      </c>
    </row>
    <row r="518" spans="1:7" ht="69.75" customHeight="1">
      <c r="A518" s="7" t="s">
        <v>21</v>
      </c>
      <c r="B518" s="7" t="s">
        <v>685</v>
      </c>
      <c r="C518" s="7" t="s">
        <v>17</v>
      </c>
      <c r="D518" s="7" t="s">
        <v>674</v>
      </c>
      <c r="E518" s="6">
        <f>F518+G518</f>
        <v>245</v>
      </c>
      <c r="F518" s="6">
        <v>245</v>
      </c>
      <c r="G518" s="6"/>
    </row>
    <row r="519" spans="1:7" ht="25.5" customHeight="1">
      <c r="A519" s="7" t="s">
        <v>180</v>
      </c>
      <c r="B519" s="7" t="s">
        <v>685</v>
      </c>
      <c r="C519" s="7"/>
      <c r="D519" s="7"/>
      <c r="E519" s="6">
        <f>F519+G519</f>
        <v>215</v>
      </c>
      <c r="F519" s="6">
        <f>F520</f>
        <v>215</v>
      </c>
      <c r="G519" s="6">
        <f>G520</f>
        <v>0</v>
      </c>
    </row>
    <row r="520" spans="1:7" ht="53.25" customHeight="1">
      <c r="A520" s="7" t="s">
        <v>24</v>
      </c>
      <c r="B520" s="7" t="s">
        <v>685</v>
      </c>
      <c r="C520" s="7" t="s">
        <v>16</v>
      </c>
      <c r="D520" s="7" t="s">
        <v>11</v>
      </c>
      <c r="E520" s="6">
        <f>F520+G520</f>
        <v>215</v>
      </c>
      <c r="F520" s="6">
        <v>215</v>
      </c>
      <c r="G520" s="6"/>
    </row>
    <row r="521" spans="1:7" ht="44.25" customHeight="1">
      <c r="A521" s="18" t="s">
        <v>686</v>
      </c>
      <c r="B521" s="14" t="s">
        <v>687</v>
      </c>
      <c r="C521" s="7"/>
      <c r="D521" s="7"/>
      <c r="E521" s="15">
        <f t="shared" si="16"/>
        <v>98193</v>
      </c>
      <c r="F521" s="15">
        <f>F522+F527+F530+F535+F540+F545+F548+F551+F554+F557+F561+F564+F567+F570+F573+F576+F579</f>
        <v>1901</v>
      </c>
      <c r="G521" s="15">
        <f>G522+G527+G530+G535+G540+G545+G548+G551+G554+G557+G561+G564+G567+G570+G573+G576+G579</f>
        <v>96292</v>
      </c>
    </row>
    <row r="522" spans="1:7" ht="102" customHeight="1">
      <c r="A522" s="18" t="s">
        <v>688</v>
      </c>
      <c r="B522" s="14" t="s">
        <v>689</v>
      </c>
      <c r="C522" s="7"/>
      <c r="D522" s="7"/>
      <c r="E522" s="15">
        <f t="shared" si="16"/>
        <v>202</v>
      </c>
      <c r="F522" s="15">
        <f>F523+F525</f>
        <v>202</v>
      </c>
      <c r="G522" s="15">
        <f>G523+G525</f>
        <v>0</v>
      </c>
    </row>
    <row r="523" spans="1:7" ht="26.25" customHeight="1">
      <c r="A523" s="16" t="s">
        <v>690</v>
      </c>
      <c r="B523" s="7" t="s">
        <v>691</v>
      </c>
      <c r="C523" s="7"/>
      <c r="D523" s="7"/>
      <c r="E523" s="6">
        <f t="shared" si="16"/>
        <v>200</v>
      </c>
      <c r="F523" s="6">
        <f>F524</f>
        <v>200</v>
      </c>
      <c r="G523" s="6">
        <f>G524</f>
        <v>0</v>
      </c>
    </row>
    <row r="524" spans="1:7" ht="45" customHeight="1">
      <c r="A524" s="16" t="s">
        <v>36</v>
      </c>
      <c r="B524" s="7" t="s">
        <v>691</v>
      </c>
      <c r="C524" s="7" t="s">
        <v>19</v>
      </c>
      <c r="D524" s="7" t="s">
        <v>11</v>
      </c>
      <c r="E524" s="6">
        <f t="shared" si="16"/>
        <v>200</v>
      </c>
      <c r="F524" s="6">
        <v>200</v>
      </c>
      <c r="G524" s="6"/>
    </row>
    <row r="525" spans="1:7" ht="42" customHeight="1">
      <c r="A525" s="16" t="s">
        <v>531</v>
      </c>
      <c r="B525" s="7" t="s">
        <v>692</v>
      </c>
      <c r="C525" s="7"/>
      <c r="D525" s="7"/>
      <c r="E525" s="6">
        <f t="shared" si="16"/>
        <v>2</v>
      </c>
      <c r="F525" s="6">
        <f>F526</f>
        <v>2</v>
      </c>
      <c r="G525" s="6">
        <f>G526</f>
        <v>0</v>
      </c>
    </row>
    <row r="526" spans="1:7" ht="49.5" customHeight="1">
      <c r="A526" s="7" t="s">
        <v>24</v>
      </c>
      <c r="B526" s="7" t="s">
        <v>692</v>
      </c>
      <c r="C526" s="7" t="s">
        <v>16</v>
      </c>
      <c r="D526" s="7" t="s">
        <v>11</v>
      </c>
      <c r="E526" s="6">
        <f t="shared" si="16"/>
        <v>2</v>
      </c>
      <c r="F526" s="6">
        <v>2</v>
      </c>
      <c r="G526" s="6"/>
    </row>
    <row r="527" spans="1:7" ht="60.75" customHeight="1">
      <c r="A527" s="18" t="s">
        <v>693</v>
      </c>
      <c r="B527" s="14" t="s">
        <v>694</v>
      </c>
      <c r="C527" s="7"/>
      <c r="D527" s="7"/>
      <c r="E527" s="15">
        <f t="shared" si="16"/>
        <v>6</v>
      </c>
      <c r="F527" s="15">
        <f>F528</f>
        <v>6</v>
      </c>
      <c r="G527" s="15">
        <f>G528</f>
        <v>0</v>
      </c>
    </row>
    <row r="528" spans="1:7" ht="54" customHeight="1">
      <c r="A528" s="16" t="s">
        <v>561</v>
      </c>
      <c r="B528" s="7" t="s">
        <v>695</v>
      </c>
      <c r="C528" s="7"/>
      <c r="D528" s="7"/>
      <c r="E528" s="6">
        <f t="shared" si="16"/>
        <v>6</v>
      </c>
      <c r="F528" s="6">
        <f>F529</f>
        <v>6</v>
      </c>
      <c r="G528" s="6">
        <f>G529</f>
        <v>0</v>
      </c>
    </row>
    <row r="529" spans="1:7" ht="53.25" customHeight="1">
      <c r="A529" s="7" t="s">
        <v>24</v>
      </c>
      <c r="B529" s="7" t="s">
        <v>695</v>
      </c>
      <c r="C529" s="7" t="s">
        <v>16</v>
      </c>
      <c r="D529" s="7" t="s">
        <v>11</v>
      </c>
      <c r="E529" s="6">
        <f t="shared" si="16"/>
        <v>6</v>
      </c>
      <c r="F529" s="6">
        <v>6</v>
      </c>
      <c r="G529" s="6"/>
    </row>
    <row r="530" spans="1:7" ht="157.5" customHeight="1">
      <c r="A530" s="18" t="s">
        <v>696</v>
      </c>
      <c r="B530" s="14" t="s">
        <v>697</v>
      </c>
      <c r="C530" s="7"/>
      <c r="D530" s="7"/>
      <c r="E530" s="15">
        <f t="shared" si="16"/>
        <v>252</v>
      </c>
      <c r="F530" s="15">
        <f>F531+F533</f>
        <v>252</v>
      </c>
      <c r="G530" s="15">
        <f>G531+G533</f>
        <v>0</v>
      </c>
    </row>
    <row r="531" spans="1:7" ht="21.75" customHeight="1">
      <c r="A531" s="16" t="s">
        <v>690</v>
      </c>
      <c r="B531" s="7" t="s">
        <v>698</v>
      </c>
      <c r="C531" s="7"/>
      <c r="D531" s="7"/>
      <c r="E531" s="6">
        <f t="shared" si="16"/>
        <v>250</v>
      </c>
      <c r="F531" s="6">
        <f>F532</f>
        <v>250</v>
      </c>
      <c r="G531" s="6">
        <f>G532</f>
        <v>0</v>
      </c>
    </row>
    <row r="532" spans="1:7" ht="44.25" customHeight="1">
      <c r="A532" s="16" t="s">
        <v>36</v>
      </c>
      <c r="B532" s="7" t="s">
        <v>698</v>
      </c>
      <c r="C532" s="7" t="s">
        <v>19</v>
      </c>
      <c r="D532" s="7" t="s">
        <v>11</v>
      </c>
      <c r="E532" s="6">
        <f t="shared" si="16"/>
        <v>250</v>
      </c>
      <c r="F532" s="6">
        <v>250</v>
      </c>
      <c r="G532" s="6"/>
    </row>
    <row r="533" spans="1:7" ht="45" customHeight="1">
      <c r="A533" s="16" t="s">
        <v>531</v>
      </c>
      <c r="B533" s="7" t="s">
        <v>699</v>
      </c>
      <c r="C533" s="7"/>
      <c r="D533" s="7"/>
      <c r="E533" s="6">
        <f t="shared" si="16"/>
        <v>2</v>
      </c>
      <c r="F533" s="6">
        <f>F534</f>
        <v>2</v>
      </c>
      <c r="G533" s="6">
        <f>G534</f>
        <v>0</v>
      </c>
    </row>
    <row r="534" spans="1:7" ht="51.75" customHeight="1">
      <c r="A534" s="7" t="s">
        <v>24</v>
      </c>
      <c r="B534" s="7" t="s">
        <v>699</v>
      </c>
      <c r="C534" s="7" t="s">
        <v>16</v>
      </c>
      <c r="D534" s="7" t="s">
        <v>11</v>
      </c>
      <c r="E534" s="6">
        <f t="shared" si="16"/>
        <v>2</v>
      </c>
      <c r="F534" s="6">
        <v>2</v>
      </c>
      <c r="G534" s="6"/>
    </row>
    <row r="535" spans="1:7" ht="138.75" customHeight="1">
      <c r="A535" s="18" t="s">
        <v>700</v>
      </c>
      <c r="B535" s="14" t="s">
        <v>701</v>
      </c>
      <c r="C535" s="7"/>
      <c r="D535" s="7"/>
      <c r="E535" s="15">
        <f t="shared" si="16"/>
        <v>252</v>
      </c>
      <c r="F535" s="15">
        <f>F536+F538</f>
        <v>252</v>
      </c>
      <c r="G535" s="15">
        <f>G536+G538</f>
        <v>0</v>
      </c>
    </row>
    <row r="536" spans="1:7" ht="23.25" customHeight="1">
      <c r="A536" s="16" t="s">
        <v>690</v>
      </c>
      <c r="B536" s="7" t="s">
        <v>702</v>
      </c>
      <c r="C536" s="7"/>
      <c r="D536" s="7"/>
      <c r="E536" s="6">
        <f t="shared" si="16"/>
        <v>250</v>
      </c>
      <c r="F536" s="6">
        <f>F537</f>
        <v>250</v>
      </c>
      <c r="G536" s="6">
        <f>G537</f>
        <v>0</v>
      </c>
    </row>
    <row r="537" spans="1:7" ht="33" customHeight="1">
      <c r="A537" s="16" t="s">
        <v>36</v>
      </c>
      <c r="B537" s="7" t="s">
        <v>702</v>
      </c>
      <c r="C537" s="7" t="s">
        <v>19</v>
      </c>
      <c r="D537" s="7" t="s">
        <v>11</v>
      </c>
      <c r="E537" s="6">
        <f aca="true" t="shared" si="17" ref="E537:E610">F537+G537</f>
        <v>250</v>
      </c>
      <c r="F537" s="6">
        <v>250</v>
      </c>
      <c r="G537" s="6"/>
    </row>
    <row r="538" spans="1:7" ht="39" customHeight="1">
      <c r="A538" s="16" t="s">
        <v>531</v>
      </c>
      <c r="B538" s="7" t="s">
        <v>703</v>
      </c>
      <c r="C538" s="7"/>
      <c r="D538" s="7"/>
      <c r="E538" s="6">
        <f t="shared" si="17"/>
        <v>2</v>
      </c>
      <c r="F538" s="6">
        <f>F539</f>
        <v>2</v>
      </c>
      <c r="G538" s="6">
        <f>G539</f>
        <v>0</v>
      </c>
    </row>
    <row r="539" spans="1:7" ht="49.5" customHeight="1">
      <c r="A539" s="7" t="s">
        <v>24</v>
      </c>
      <c r="B539" s="7" t="s">
        <v>703</v>
      </c>
      <c r="C539" s="7" t="s">
        <v>16</v>
      </c>
      <c r="D539" s="7" t="s">
        <v>11</v>
      </c>
      <c r="E539" s="6">
        <f t="shared" si="17"/>
        <v>2</v>
      </c>
      <c r="F539" s="6">
        <v>2</v>
      </c>
      <c r="G539" s="6"/>
    </row>
    <row r="540" spans="1:7" ht="160.5" customHeight="1">
      <c r="A540" s="18" t="s">
        <v>704</v>
      </c>
      <c r="B540" s="14" t="s">
        <v>705</v>
      </c>
      <c r="C540" s="7"/>
      <c r="D540" s="7"/>
      <c r="E540" s="15">
        <f t="shared" si="17"/>
        <v>28</v>
      </c>
      <c r="F540" s="15">
        <f>F543+F541</f>
        <v>28</v>
      </c>
      <c r="G540" s="15">
        <f>G543+G541</f>
        <v>0</v>
      </c>
    </row>
    <row r="541" spans="1:7" ht="39.75" customHeight="1">
      <c r="A541" s="16" t="s">
        <v>531</v>
      </c>
      <c r="B541" s="7" t="s">
        <v>900</v>
      </c>
      <c r="C541" s="7"/>
      <c r="D541" s="7"/>
      <c r="E541" s="6">
        <f t="shared" si="17"/>
        <v>1</v>
      </c>
      <c r="F541" s="6">
        <f>F542</f>
        <v>1</v>
      </c>
      <c r="G541" s="6">
        <f>G542</f>
        <v>0</v>
      </c>
    </row>
    <row r="542" spans="1:7" ht="49.5">
      <c r="A542" s="7" t="s">
        <v>24</v>
      </c>
      <c r="B542" s="7" t="s">
        <v>900</v>
      </c>
      <c r="C542" s="7" t="s">
        <v>16</v>
      </c>
      <c r="D542" s="7" t="s">
        <v>11</v>
      </c>
      <c r="E542" s="6">
        <f t="shared" si="17"/>
        <v>1</v>
      </c>
      <c r="F542" s="6">
        <v>1</v>
      </c>
      <c r="G542" s="15"/>
    </row>
    <row r="543" spans="1:7" ht="27" customHeight="1">
      <c r="A543" s="16" t="s">
        <v>690</v>
      </c>
      <c r="B543" s="7" t="s">
        <v>706</v>
      </c>
      <c r="C543" s="7"/>
      <c r="D543" s="7"/>
      <c r="E543" s="6">
        <f t="shared" si="17"/>
        <v>27</v>
      </c>
      <c r="F543" s="6">
        <f>F544</f>
        <v>27</v>
      </c>
      <c r="G543" s="6">
        <f>G544</f>
        <v>0</v>
      </c>
    </row>
    <row r="544" spans="1:7" ht="33" customHeight="1">
      <c r="A544" s="16" t="s">
        <v>36</v>
      </c>
      <c r="B544" s="7" t="s">
        <v>706</v>
      </c>
      <c r="C544" s="7" t="s">
        <v>19</v>
      </c>
      <c r="D544" s="7" t="s">
        <v>11</v>
      </c>
      <c r="E544" s="6">
        <f t="shared" si="17"/>
        <v>27</v>
      </c>
      <c r="F544" s="6">
        <v>27</v>
      </c>
      <c r="G544" s="6"/>
    </row>
    <row r="545" spans="1:7" ht="223.5" customHeight="1">
      <c r="A545" s="18" t="s">
        <v>800</v>
      </c>
      <c r="B545" s="14" t="s">
        <v>707</v>
      </c>
      <c r="C545" s="7"/>
      <c r="D545" s="7"/>
      <c r="E545" s="15">
        <f t="shared" si="17"/>
        <v>592</v>
      </c>
      <c r="F545" s="15">
        <f>F546</f>
        <v>592</v>
      </c>
      <c r="G545" s="15">
        <f>G546</f>
        <v>0</v>
      </c>
    </row>
    <row r="546" spans="1:7" ht="24" customHeight="1">
      <c r="A546" s="16" t="s">
        <v>690</v>
      </c>
      <c r="B546" s="7" t="s">
        <v>708</v>
      </c>
      <c r="C546" s="7"/>
      <c r="D546" s="7"/>
      <c r="E546" s="6">
        <f t="shared" si="17"/>
        <v>592</v>
      </c>
      <c r="F546" s="6">
        <f>F547</f>
        <v>592</v>
      </c>
      <c r="G546" s="6">
        <f>G547</f>
        <v>0</v>
      </c>
    </row>
    <row r="547" spans="1:7" ht="33" customHeight="1">
      <c r="A547" s="16" t="s">
        <v>36</v>
      </c>
      <c r="B547" s="7" t="s">
        <v>708</v>
      </c>
      <c r="C547" s="7" t="s">
        <v>19</v>
      </c>
      <c r="D547" s="7" t="s">
        <v>11</v>
      </c>
      <c r="E547" s="6">
        <f t="shared" si="17"/>
        <v>592</v>
      </c>
      <c r="F547" s="6">
        <v>592</v>
      </c>
      <c r="G547" s="6"/>
    </row>
    <row r="548" spans="1:7" ht="128.25" customHeight="1">
      <c r="A548" s="18" t="s">
        <v>709</v>
      </c>
      <c r="B548" s="14" t="s">
        <v>710</v>
      </c>
      <c r="C548" s="7"/>
      <c r="D548" s="7"/>
      <c r="E548" s="15">
        <f t="shared" si="17"/>
        <v>3443</v>
      </c>
      <c r="F548" s="15">
        <f>F549</f>
        <v>0</v>
      </c>
      <c r="G548" s="15">
        <f>G549</f>
        <v>3443</v>
      </c>
    </row>
    <row r="549" spans="1:7" ht="77.25" customHeight="1">
      <c r="A549" s="16" t="s">
        <v>711</v>
      </c>
      <c r="B549" s="7" t="s">
        <v>712</v>
      </c>
      <c r="C549" s="7"/>
      <c r="D549" s="7"/>
      <c r="E549" s="6">
        <f t="shared" si="17"/>
        <v>3443</v>
      </c>
      <c r="F549" s="6">
        <f>F550</f>
        <v>0</v>
      </c>
      <c r="G549" s="6">
        <f>G550</f>
        <v>3443</v>
      </c>
    </row>
    <row r="550" spans="1:7" ht="41.25" customHeight="1">
      <c r="A550" s="16" t="s">
        <v>36</v>
      </c>
      <c r="B550" s="7" t="s">
        <v>712</v>
      </c>
      <c r="C550" s="7" t="s">
        <v>19</v>
      </c>
      <c r="D550" s="7" t="s">
        <v>11</v>
      </c>
      <c r="E550" s="6">
        <f t="shared" si="17"/>
        <v>3443</v>
      </c>
      <c r="F550" s="6"/>
      <c r="G550" s="6">
        <v>3443</v>
      </c>
    </row>
    <row r="551" spans="1:7" ht="129.75" customHeight="1">
      <c r="A551" s="18" t="s">
        <v>713</v>
      </c>
      <c r="B551" s="14" t="s">
        <v>714</v>
      </c>
      <c r="C551" s="7"/>
      <c r="D551" s="7"/>
      <c r="E551" s="15">
        <f t="shared" si="17"/>
        <v>653</v>
      </c>
      <c r="F551" s="15">
        <f>-F552</f>
        <v>0</v>
      </c>
      <c r="G551" s="15">
        <f>G552</f>
        <v>653</v>
      </c>
    </row>
    <row r="552" spans="1:7" ht="87" customHeight="1">
      <c r="A552" s="16" t="s">
        <v>711</v>
      </c>
      <c r="B552" s="7" t="s">
        <v>715</v>
      </c>
      <c r="C552" s="7"/>
      <c r="D552" s="7"/>
      <c r="E552" s="6">
        <f>F552+G552</f>
        <v>653</v>
      </c>
      <c r="F552" s="6">
        <f>F553</f>
        <v>0</v>
      </c>
      <c r="G552" s="6">
        <f>G553</f>
        <v>653</v>
      </c>
    </row>
    <row r="553" spans="1:7" ht="39.75" customHeight="1">
      <c r="A553" s="16" t="s">
        <v>36</v>
      </c>
      <c r="B553" s="7" t="s">
        <v>715</v>
      </c>
      <c r="C553" s="7" t="s">
        <v>19</v>
      </c>
      <c r="D553" s="7" t="s">
        <v>11</v>
      </c>
      <c r="E553" s="6">
        <f>F553+G553</f>
        <v>653</v>
      </c>
      <c r="F553" s="6"/>
      <c r="G553" s="6">
        <v>653</v>
      </c>
    </row>
    <row r="554" spans="1:7" ht="106.5" customHeight="1">
      <c r="A554" s="18" t="s">
        <v>716</v>
      </c>
      <c r="B554" s="14" t="s">
        <v>717</v>
      </c>
      <c r="C554" s="34"/>
      <c r="D554" s="14"/>
      <c r="E554" s="15">
        <f t="shared" si="17"/>
        <v>39042</v>
      </c>
      <c r="F554" s="15">
        <f>F555</f>
        <v>0</v>
      </c>
      <c r="G554" s="15">
        <f>G555</f>
        <v>39042</v>
      </c>
    </row>
    <row r="555" spans="1:7" ht="70.5" customHeight="1">
      <c r="A555" s="16" t="s">
        <v>711</v>
      </c>
      <c r="B555" s="7" t="s">
        <v>718</v>
      </c>
      <c r="C555" s="7"/>
      <c r="D555" s="14"/>
      <c r="E555" s="6">
        <f>F555+G555</f>
        <v>39042</v>
      </c>
      <c r="F555" s="6">
        <f>F556</f>
        <v>0</v>
      </c>
      <c r="G555" s="6">
        <f>G556</f>
        <v>39042</v>
      </c>
    </row>
    <row r="556" spans="1:7" ht="70.5" customHeight="1">
      <c r="A556" s="7" t="s">
        <v>21</v>
      </c>
      <c r="B556" s="7" t="s">
        <v>718</v>
      </c>
      <c r="C556" s="7" t="s">
        <v>17</v>
      </c>
      <c r="D556" s="7" t="s">
        <v>11</v>
      </c>
      <c r="E556" s="6">
        <f>F556+G556</f>
        <v>39042</v>
      </c>
      <c r="F556" s="6"/>
      <c r="G556" s="6">
        <f>37168+1874</f>
        <v>39042</v>
      </c>
    </row>
    <row r="557" spans="1:7" ht="129" customHeight="1">
      <c r="A557" s="18" t="s">
        <v>719</v>
      </c>
      <c r="B557" s="14" t="s">
        <v>720</v>
      </c>
      <c r="C557" s="7"/>
      <c r="D557" s="7"/>
      <c r="E557" s="15">
        <f t="shared" si="17"/>
        <v>431</v>
      </c>
      <c r="F557" s="15">
        <f>F558</f>
        <v>0</v>
      </c>
      <c r="G557" s="15">
        <f>G558</f>
        <v>431</v>
      </c>
    </row>
    <row r="558" spans="1:7" ht="78" customHeight="1">
      <c r="A558" s="16" t="s">
        <v>711</v>
      </c>
      <c r="B558" s="7" t="s">
        <v>721</v>
      </c>
      <c r="C558" s="7"/>
      <c r="D558" s="7"/>
      <c r="E558" s="6">
        <f t="shared" si="17"/>
        <v>431</v>
      </c>
      <c r="F558" s="6">
        <f>F559+F560</f>
        <v>0</v>
      </c>
      <c r="G558" s="6">
        <f>G559+G560</f>
        <v>431</v>
      </c>
    </row>
    <row r="559" spans="1:7" ht="52.5" customHeight="1">
      <c r="A559" s="7" t="s">
        <v>24</v>
      </c>
      <c r="B559" s="7" t="s">
        <v>721</v>
      </c>
      <c r="C559" s="7" t="s">
        <v>16</v>
      </c>
      <c r="D559" s="7" t="s">
        <v>11</v>
      </c>
      <c r="E559" s="6">
        <f t="shared" si="17"/>
        <v>4</v>
      </c>
      <c r="F559" s="6"/>
      <c r="G559" s="6">
        <v>4</v>
      </c>
    </row>
    <row r="560" spans="1:7" ht="37.5" customHeight="1">
      <c r="A560" s="16" t="s">
        <v>36</v>
      </c>
      <c r="B560" s="7" t="s">
        <v>721</v>
      </c>
      <c r="C560" s="7" t="s">
        <v>19</v>
      </c>
      <c r="D560" s="7" t="s">
        <v>11</v>
      </c>
      <c r="E560" s="6">
        <f t="shared" si="17"/>
        <v>427</v>
      </c>
      <c r="F560" s="6"/>
      <c r="G560" s="6">
        <v>427</v>
      </c>
    </row>
    <row r="561" spans="1:7" ht="63" customHeight="1">
      <c r="A561" s="18" t="s">
        <v>722</v>
      </c>
      <c r="B561" s="14" t="s">
        <v>723</v>
      </c>
      <c r="C561" s="7"/>
      <c r="D561" s="7"/>
      <c r="E561" s="15">
        <f t="shared" si="17"/>
        <v>369</v>
      </c>
      <c r="F561" s="15">
        <f>F562</f>
        <v>369</v>
      </c>
      <c r="G561" s="15">
        <f>G562</f>
        <v>0</v>
      </c>
    </row>
    <row r="562" spans="1:7" ht="26.25" customHeight="1">
      <c r="A562" s="35" t="s">
        <v>180</v>
      </c>
      <c r="B562" s="7" t="s">
        <v>724</v>
      </c>
      <c r="C562" s="7"/>
      <c r="D562" s="7"/>
      <c r="E562" s="6">
        <f t="shared" si="17"/>
        <v>369</v>
      </c>
      <c r="F562" s="6">
        <f>F563</f>
        <v>369</v>
      </c>
      <c r="G562" s="6">
        <f>G563</f>
        <v>0</v>
      </c>
    </row>
    <row r="563" spans="1:7" ht="52.5" customHeight="1">
      <c r="A563" s="7" t="s">
        <v>24</v>
      </c>
      <c r="B563" s="7" t="s">
        <v>724</v>
      </c>
      <c r="C563" s="7" t="s">
        <v>16</v>
      </c>
      <c r="D563" s="7" t="s">
        <v>11</v>
      </c>
      <c r="E563" s="6">
        <f t="shared" si="17"/>
        <v>369</v>
      </c>
      <c r="F563" s="6">
        <v>369</v>
      </c>
      <c r="G563" s="6"/>
    </row>
    <row r="564" spans="1:7" ht="111.75" customHeight="1">
      <c r="A564" s="18" t="s">
        <v>725</v>
      </c>
      <c r="B564" s="14" t="s">
        <v>726</v>
      </c>
      <c r="C564" s="7"/>
      <c r="D564" s="7"/>
      <c r="E564" s="15">
        <f t="shared" si="17"/>
        <v>200</v>
      </c>
      <c r="F564" s="15">
        <f>F565</f>
        <v>200</v>
      </c>
      <c r="G564" s="15">
        <f>G565</f>
        <v>0</v>
      </c>
    </row>
    <row r="565" spans="1:7" ht="26.25" customHeight="1">
      <c r="A565" s="16" t="s">
        <v>77</v>
      </c>
      <c r="B565" s="7" t="s">
        <v>727</v>
      </c>
      <c r="C565" s="7"/>
      <c r="D565" s="7"/>
      <c r="E565" s="6">
        <f t="shared" si="17"/>
        <v>200</v>
      </c>
      <c r="F565" s="6">
        <f>F566</f>
        <v>200</v>
      </c>
      <c r="G565" s="6">
        <f>G566</f>
        <v>0</v>
      </c>
    </row>
    <row r="566" spans="1:7" ht="49.5" customHeight="1">
      <c r="A566" s="7" t="s">
        <v>24</v>
      </c>
      <c r="B566" s="7" t="s">
        <v>727</v>
      </c>
      <c r="C566" s="7" t="s">
        <v>16</v>
      </c>
      <c r="D566" s="7" t="s">
        <v>8</v>
      </c>
      <c r="E566" s="6">
        <f t="shared" si="17"/>
        <v>200</v>
      </c>
      <c r="F566" s="6">
        <v>200</v>
      </c>
      <c r="G566" s="6"/>
    </row>
    <row r="567" spans="1:7" ht="74.25" customHeight="1">
      <c r="A567" s="18" t="s">
        <v>728</v>
      </c>
      <c r="B567" s="14" t="s">
        <v>729</v>
      </c>
      <c r="C567" s="7"/>
      <c r="D567" s="7"/>
      <c r="E567" s="15">
        <f t="shared" si="17"/>
        <v>1198</v>
      </c>
      <c r="F567" s="15">
        <f>F568</f>
        <v>0</v>
      </c>
      <c r="G567" s="15">
        <f>G568</f>
        <v>1198</v>
      </c>
    </row>
    <row r="568" spans="1:7" ht="69" customHeight="1">
      <c r="A568" s="16" t="s">
        <v>730</v>
      </c>
      <c r="B568" s="7" t="s">
        <v>731</v>
      </c>
      <c r="C568" s="7"/>
      <c r="D568" s="7"/>
      <c r="E568" s="6">
        <f t="shared" si="17"/>
        <v>1198</v>
      </c>
      <c r="F568" s="6">
        <f>F569</f>
        <v>0</v>
      </c>
      <c r="G568" s="6">
        <f>G569</f>
        <v>1198</v>
      </c>
    </row>
    <row r="569" spans="1:7" ht="46.5" customHeight="1">
      <c r="A569" s="16" t="s">
        <v>36</v>
      </c>
      <c r="B569" s="7" t="s">
        <v>731</v>
      </c>
      <c r="C569" s="7" t="s">
        <v>19</v>
      </c>
      <c r="D569" s="7" t="s">
        <v>8</v>
      </c>
      <c r="E569" s="6">
        <f t="shared" si="17"/>
        <v>1198</v>
      </c>
      <c r="F569" s="6"/>
      <c r="G569" s="6">
        <v>1198</v>
      </c>
    </row>
    <row r="570" spans="1:7" ht="146.25" customHeight="1">
      <c r="A570" s="18" t="s">
        <v>732</v>
      </c>
      <c r="B570" s="14" t="s">
        <v>733</v>
      </c>
      <c r="C570" s="7"/>
      <c r="D570" s="7"/>
      <c r="E570" s="15">
        <f t="shared" si="17"/>
        <v>31650</v>
      </c>
      <c r="F570" s="15">
        <f>F571</f>
        <v>0</v>
      </c>
      <c r="G570" s="15">
        <f>G571</f>
        <v>31650</v>
      </c>
    </row>
    <row r="571" spans="1:7" ht="81" customHeight="1">
      <c r="A571" s="5" t="s">
        <v>819</v>
      </c>
      <c r="B571" s="7" t="s">
        <v>734</v>
      </c>
      <c r="C571" s="7"/>
      <c r="D571" s="7"/>
      <c r="E571" s="6">
        <f t="shared" si="17"/>
        <v>31650</v>
      </c>
      <c r="F571" s="6">
        <f>F572</f>
        <v>0</v>
      </c>
      <c r="G571" s="6">
        <f>G572</f>
        <v>31650</v>
      </c>
    </row>
    <row r="572" spans="1:7" ht="33" customHeight="1">
      <c r="A572" s="16" t="s">
        <v>36</v>
      </c>
      <c r="B572" s="7" t="s">
        <v>734</v>
      </c>
      <c r="C572" s="7" t="s">
        <v>19</v>
      </c>
      <c r="D572" s="7" t="s">
        <v>8</v>
      </c>
      <c r="E572" s="6">
        <f t="shared" si="17"/>
        <v>31650</v>
      </c>
      <c r="F572" s="6"/>
      <c r="G572" s="6">
        <f>32008-358</f>
        <v>31650</v>
      </c>
    </row>
    <row r="573" spans="1:7" ht="94.5" customHeight="1">
      <c r="A573" s="18" t="s">
        <v>735</v>
      </c>
      <c r="B573" s="14" t="s">
        <v>736</v>
      </c>
      <c r="C573" s="7"/>
      <c r="D573" s="7"/>
      <c r="E573" s="15">
        <f t="shared" si="17"/>
        <v>4725</v>
      </c>
      <c r="F573" s="15">
        <f>F574</f>
        <v>0</v>
      </c>
      <c r="G573" s="15">
        <f>G574</f>
        <v>4725</v>
      </c>
    </row>
    <row r="574" spans="1:7" ht="81" customHeight="1">
      <c r="A574" s="5" t="s">
        <v>819</v>
      </c>
      <c r="B574" s="7" t="s">
        <v>737</v>
      </c>
      <c r="C574" s="7"/>
      <c r="D574" s="7"/>
      <c r="E574" s="6">
        <f t="shared" si="17"/>
        <v>4725</v>
      </c>
      <c r="F574" s="6">
        <f>F575</f>
        <v>0</v>
      </c>
      <c r="G574" s="6">
        <f>G575</f>
        <v>4725</v>
      </c>
    </row>
    <row r="575" spans="1:7" ht="42" customHeight="1">
      <c r="A575" s="16" t="s">
        <v>36</v>
      </c>
      <c r="B575" s="7" t="s">
        <v>737</v>
      </c>
      <c r="C575" s="7" t="s">
        <v>19</v>
      </c>
      <c r="D575" s="7" t="s">
        <v>8</v>
      </c>
      <c r="E575" s="6">
        <f t="shared" si="17"/>
        <v>4725</v>
      </c>
      <c r="F575" s="6"/>
      <c r="G575" s="6">
        <f>4367+358</f>
        <v>4725</v>
      </c>
    </row>
    <row r="576" spans="1:7" ht="93" customHeight="1">
      <c r="A576" s="18" t="s">
        <v>738</v>
      </c>
      <c r="B576" s="14" t="s">
        <v>739</v>
      </c>
      <c r="C576" s="7"/>
      <c r="D576" s="7"/>
      <c r="E576" s="15">
        <f t="shared" si="17"/>
        <v>12471</v>
      </c>
      <c r="F576" s="15">
        <f>F577</f>
        <v>0</v>
      </c>
      <c r="G576" s="15">
        <f>G577</f>
        <v>12471</v>
      </c>
    </row>
    <row r="577" spans="1:7" ht="87.75" customHeight="1">
      <c r="A577" s="16" t="s">
        <v>740</v>
      </c>
      <c r="B577" s="7" t="s">
        <v>741</v>
      </c>
      <c r="C577" s="7"/>
      <c r="D577" s="7"/>
      <c r="E577" s="6">
        <f t="shared" si="17"/>
        <v>12471</v>
      </c>
      <c r="F577" s="6">
        <f>F578</f>
        <v>0</v>
      </c>
      <c r="G577" s="6">
        <f>G578</f>
        <v>12471</v>
      </c>
    </row>
    <row r="578" spans="1:7" ht="37.5" customHeight="1">
      <c r="A578" s="16" t="s">
        <v>36</v>
      </c>
      <c r="B578" s="7" t="s">
        <v>741</v>
      </c>
      <c r="C578" s="7" t="s">
        <v>19</v>
      </c>
      <c r="D578" s="7" t="s">
        <v>8</v>
      </c>
      <c r="E578" s="6">
        <f t="shared" si="17"/>
        <v>12471</v>
      </c>
      <c r="F578" s="6"/>
      <c r="G578" s="6">
        <v>12471</v>
      </c>
    </row>
    <row r="579" spans="1:7" ht="108.75" customHeight="1">
      <c r="A579" s="14" t="s">
        <v>725</v>
      </c>
      <c r="B579" s="14" t="s">
        <v>742</v>
      </c>
      <c r="C579" s="7"/>
      <c r="D579" s="7"/>
      <c r="E579" s="15">
        <f t="shared" si="17"/>
        <v>2679</v>
      </c>
      <c r="F579" s="15">
        <f>F580</f>
        <v>0</v>
      </c>
      <c r="G579" s="15">
        <f>G580</f>
        <v>2679</v>
      </c>
    </row>
    <row r="580" spans="1:7" ht="107.25" customHeight="1">
      <c r="A580" s="16" t="s">
        <v>743</v>
      </c>
      <c r="B580" s="7" t="s">
        <v>744</v>
      </c>
      <c r="C580" s="7"/>
      <c r="D580" s="7"/>
      <c r="E580" s="6">
        <f t="shared" si="17"/>
        <v>2679</v>
      </c>
      <c r="F580" s="6">
        <f>F581+F582</f>
        <v>0</v>
      </c>
      <c r="G580" s="6">
        <f>G581+G582</f>
        <v>2679</v>
      </c>
    </row>
    <row r="581" spans="1:7" ht="52.5" customHeight="1">
      <c r="A581" s="7" t="s">
        <v>24</v>
      </c>
      <c r="B581" s="7" t="s">
        <v>744</v>
      </c>
      <c r="C581" s="7" t="s">
        <v>16</v>
      </c>
      <c r="D581" s="7" t="s">
        <v>8</v>
      </c>
      <c r="E581" s="6">
        <f t="shared" si="17"/>
        <v>2139</v>
      </c>
      <c r="F581" s="6"/>
      <c r="G581" s="8">
        <v>2139</v>
      </c>
    </row>
    <row r="582" spans="1:7" ht="40.5" customHeight="1">
      <c r="A582" s="16" t="s">
        <v>36</v>
      </c>
      <c r="B582" s="7" t="s">
        <v>744</v>
      </c>
      <c r="C582" s="7" t="s">
        <v>19</v>
      </c>
      <c r="D582" s="7" t="s">
        <v>8</v>
      </c>
      <c r="E582" s="6">
        <f t="shared" si="17"/>
        <v>540</v>
      </c>
      <c r="F582" s="6"/>
      <c r="G582" s="6">
        <v>540</v>
      </c>
    </row>
    <row r="583" spans="1:7" ht="45.75" customHeight="1">
      <c r="A583" s="13" t="s">
        <v>745</v>
      </c>
      <c r="B583" s="14" t="s">
        <v>746</v>
      </c>
      <c r="C583" s="7"/>
      <c r="D583" s="7"/>
      <c r="E583" s="15">
        <f t="shared" si="17"/>
        <v>7296</v>
      </c>
      <c r="F583" s="15">
        <f>F584+F593+F596+F587+F602+F599</f>
        <v>4510</v>
      </c>
      <c r="G583" s="15">
        <f>G584+G593+G596+G587+G602+G599</f>
        <v>2786</v>
      </c>
    </row>
    <row r="584" spans="1:7" ht="95.25" customHeight="1">
      <c r="A584" s="13" t="s">
        <v>747</v>
      </c>
      <c r="B584" s="14" t="s">
        <v>748</v>
      </c>
      <c r="C584" s="7"/>
      <c r="D584" s="7"/>
      <c r="E584" s="15">
        <f t="shared" si="17"/>
        <v>3592</v>
      </c>
      <c r="F584" s="15">
        <f>F585</f>
        <v>3592</v>
      </c>
      <c r="G584" s="15">
        <f>G585</f>
        <v>0</v>
      </c>
    </row>
    <row r="585" spans="1:7" ht="59.25" customHeight="1">
      <c r="A585" s="16" t="s">
        <v>74</v>
      </c>
      <c r="B585" s="7" t="s">
        <v>749</v>
      </c>
      <c r="C585" s="7"/>
      <c r="D585" s="7"/>
      <c r="E585" s="6">
        <f t="shared" si="17"/>
        <v>3592</v>
      </c>
      <c r="F585" s="6">
        <f>F586</f>
        <v>3592</v>
      </c>
      <c r="G585" s="6">
        <f>G586</f>
        <v>0</v>
      </c>
    </row>
    <row r="586" spans="1:7" ht="84" customHeight="1">
      <c r="A586" s="7" t="s">
        <v>21</v>
      </c>
      <c r="B586" s="7" t="s">
        <v>749</v>
      </c>
      <c r="C586" s="7" t="s">
        <v>17</v>
      </c>
      <c r="D586" s="7" t="s">
        <v>674</v>
      </c>
      <c r="E586" s="6">
        <f t="shared" si="17"/>
        <v>3592</v>
      </c>
      <c r="F586" s="6">
        <v>3592</v>
      </c>
      <c r="G586" s="6"/>
    </row>
    <row r="587" spans="1:7" ht="60.75" customHeight="1">
      <c r="A587" s="14" t="s">
        <v>854</v>
      </c>
      <c r="B587" s="14" t="s">
        <v>855</v>
      </c>
      <c r="C587" s="14"/>
      <c r="D587" s="14"/>
      <c r="E587" s="15">
        <f t="shared" si="17"/>
        <v>1160</v>
      </c>
      <c r="F587" s="15">
        <f>F588+F590</f>
        <v>210</v>
      </c>
      <c r="G587" s="15">
        <f>G588+G590</f>
        <v>950</v>
      </c>
    </row>
    <row r="588" spans="1:7" ht="82.5" customHeight="1">
      <c r="A588" s="46" t="s">
        <v>901</v>
      </c>
      <c r="B588" s="46" t="s">
        <v>913</v>
      </c>
      <c r="C588" s="7"/>
      <c r="D588" s="14"/>
      <c r="E588" s="6">
        <f>F588+G588</f>
        <v>210</v>
      </c>
      <c r="F588" s="6">
        <f>F589</f>
        <v>210</v>
      </c>
      <c r="G588" s="6">
        <f>G589</f>
        <v>0</v>
      </c>
    </row>
    <row r="589" spans="1:7" ht="57" customHeight="1">
      <c r="A589" s="46" t="s">
        <v>24</v>
      </c>
      <c r="B589" s="46" t="s">
        <v>913</v>
      </c>
      <c r="C589" s="7" t="s">
        <v>16</v>
      </c>
      <c r="D589" s="7" t="s">
        <v>873</v>
      </c>
      <c r="E589" s="6">
        <f>F589+G589</f>
        <v>210</v>
      </c>
      <c r="F589" s="6">
        <v>210</v>
      </c>
      <c r="G589" s="6"/>
    </row>
    <row r="590" spans="1:7" ht="81" customHeight="1">
      <c r="A590" s="46" t="s">
        <v>901</v>
      </c>
      <c r="B590" s="46" t="s">
        <v>981</v>
      </c>
      <c r="C590" s="7"/>
      <c r="D590" s="7"/>
      <c r="E590" s="6">
        <f>F590+G590</f>
        <v>950</v>
      </c>
      <c r="F590" s="6">
        <f>F591+F592</f>
        <v>0</v>
      </c>
      <c r="G590" s="6">
        <f>G591+G592</f>
        <v>950</v>
      </c>
    </row>
    <row r="591" spans="1:7" ht="57" customHeight="1">
      <c r="A591" s="46" t="s">
        <v>24</v>
      </c>
      <c r="B591" s="46" t="s">
        <v>981</v>
      </c>
      <c r="C591" s="7" t="s">
        <v>16</v>
      </c>
      <c r="D591" s="7" t="s">
        <v>873</v>
      </c>
      <c r="E591" s="6">
        <f>F591+G591</f>
        <v>371</v>
      </c>
      <c r="F591" s="6">
        <v>0</v>
      </c>
      <c r="G591" s="52">
        <f>245+126</f>
        <v>371</v>
      </c>
    </row>
    <row r="592" spans="1:7" ht="61.5" customHeight="1">
      <c r="A592" s="7" t="s">
        <v>24</v>
      </c>
      <c r="B592" s="46" t="s">
        <v>981</v>
      </c>
      <c r="C592" s="7" t="s">
        <v>16</v>
      </c>
      <c r="D592" s="7" t="s">
        <v>39</v>
      </c>
      <c r="E592" s="6">
        <f t="shared" si="17"/>
        <v>579</v>
      </c>
      <c r="F592" s="6">
        <v>0</v>
      </c>
      <c r="G592" s="6">
        <v>579</v>
      </c>
    </row>
    <row r="593" spans="1:7" ht="145.5" customHeight="1">
      <c r="A593" s="18" t="s">
        <v>750</v>
      </c>
      <c r="B593" s="14" t="s">
        <v>751</v>
      </c>
      <c r="C593" s="7"/>
      <c r="D593" s="7"/>
      <c r="E593" s="15">
        <f t="shared" si="17"/>
        <v>360</v>
      </c>
      <c r="F593" s="15">
        <f>F594</f>
        <v>360</v>
      </c>
      <c r="G593" s="15">
        <f>G594</f>
        <v>0</v>
      </c>
    </row>
    <row r="594" spans="1:7" ht="51.75" customHeight="1">
      <c r="A594" s="16" t="s">
        <v>561</v>
      </c>
      <c r="B594" s="7" t="s">
        <v>752</v>
      </c>
      <c r="C594" s="7"/>
      <c r="D594" s="7"/>
      <c r="E594" s="6">
        <f t="shared" si="17"/>
        <v>360</v>
      </c>
      <c r="F594" s="6">
        <f>F595</f>
        <v>360</v>
      </c>
      <c r="G594" s="6">
        <f>G595</f>
        <v>0</v>
      </c>
    </row>
    <row r="595" spans="1:7" ht="52.5" customHeight="1">
      <c r="A595" s="7" t="s">
        <v>24</v>
      </c>
      <c r="B595" s="7" t="s">
        <v>752</v>
      </c>
      <c r="C595" s="7" t="s">
        <v>16</v>
      </c>
      <c r="D595" s="7" t="s">
        <v>11</v>
      </c>
      <c r="E595" s="6">
        <f t="shared" si="17"/>
        <v>360</v>
      </c>
      <c r="F595" s="6">
        <v>360</v>
      </c>
      <c r="G595" s="6"/>
    </row>
    <row r="596" spans="1:7" ht="75.75" customHeight="1">
      <c r="A596" s="18" t="s">
        <v>753</v>
      </c>
      <c r="B596" s="14" t="s">
        <v>754</v>
      </c>
      <c r="C596" s="7"/>
      <c r="D596" s="7"/>
      <c r="E596" s="15">
        <f t="shared" si="17"/>
        <v>348</v>
      </c>
      <c r="F596" s="15">
        <f>F597</f>
        <v>348</v>
      </c>
      <c r="G596" s="15">
        <f>G597</f>
        <v>0</v>
      </c>
    </row>
    <row r="597" spans="1:7" ht="27" customHeight="1">
      <c r="A597" s="35" t="s">
        <v>100</v>
      </c>
      <c r="B597" s="7" t="s">
        <v>755</v>
      </c>
      <c r="C597" s="7"/>
      <c r="D597" s="7"/>
      <c r="E597" s="6">
        <f t="shared" si="17"/>
        <v>348</v>
      </c>
      <c r="F597" s="6">
        <f>F598</f>
        <v>348</v>
      </c>
      <c r="G597" s="6">
        <f>G598</f>
        <v>0</v>
      </c>
    </row>
    <row r="598" spans="1:7" ht="57" customHeight="1">
      <c r="A598" s="7" t="s">
        <v>24</v>
      </c>
      <c r="B598" s="7" t="s">
        <v>755</v>
      </c>
      <c r="C598" s="7" t="s">
        <v>16</v>
      </c>
      <c r="D598" s="7" t="s">
        <v>11</v>
      </c>
      <c r="E598" s="6">
        <f t="shared" si="17"/>
        <v>348</v>
      </c>
      <c r="F598" s="6">
        <f>302+46</f>
        <v>348</v>
      </c>
      <c r="G598" s="6"/>
    </row>
    <row r="599" spans="1:7" ht="74.25" customHeight="1">
      <c r="A599" s="47" t="s">
        <v>914</v>
      </c>
      <c r="B599" s="47" t="s">
        <v>915</v>
      </c>
      <c r="C599" s="46"/>
      <c r="D599" s="7"/>
      <c r="E599" s="15">
        <f aca="true" t="shared" si="18" ref="E599:E604">F599+G599</f>
        <v>565</v>
      </c>
      <c r="F599" s="15">
        <f>F600</f>
        <v>0</v>
      </c>
      <c r="G599" s="15">
        <f>G600</f>
        <v>565</v>
      </c>
    </row>
    <row r="600" spans="1:7" ht="77.25" customHeight="1">
      <c r="A600" s="46" t="s">
        <v>901</v>
      </c>
      <c r="B600" s="46" t="s">
        <v>982</v>
      </c>
      <c r="C600" s="46"/>
      <c r="D600" s="7"/>
      <c r="E600" s="6">
        <f t="shared" si="18"/>
        <v>565</v>
      </c>
      <c r="F600" s="6">
        <f>F601</f>
        <v>0</v>
      </c>
      <c r="G600" s="6">
        <f>G601</f>
        <v>565</v>
      </c>
    </row>
    <row r="601" spans="1:7" ht="47.25" customHeight="1">
      <c r="A601" s="46" t="s">
        <v>24</v>
      </c>
      <c r="B601" s="46" t="s">
        <v>982</v>
      </c>
      <c r="C601" s="46" t="s">
        <v>16</v>
      </c>
      <c r="D601" s="7" t="s">
        <v>860</v>
      </c>
      <c r="E601" s="6">
        <f t="shared" si="18"/>
        <v>565</v>
      </c>
      <c r="F601" s="6"/>
      <c r="G601" s="56">
        <f>373+192</f>
        <v>565</v>
      </c>
    </row>
    <row r="602" spans="1:7" ht="63.75" customHeight="1">
      <c r="A602" s="49" t="s">
        <v>911</v>
      </c>
      <c r="B602" s="14" t="s">
        <v>912</v>
      </c>
      <c r="C602" s="14"/>
      <c r="D602" s="14"/>
      <c r="E602" s="15">
        <f t="shared" si="18"/>
        <v>1271</v>
      </c>
      <c r="F602" s="15">
        <f>F603</f>
        <v>0</v>
      </c>
      <c r="G602" s="15">
        <f>G603</f>
        <v>1271</v>
      </c>
    </row>
    <row r="603" spans="1:7" ht="62.25" customHeight="1">
      <c r="A603" s="46" t="s">
        <v>904</v>
      </c>
      <c r="B603" s="7" t="s">
        <v>983</v>
      </c>
      <c r="C603" s="7"/>
      <c r="D603" s="7"/>
      <c r="E603" s="6">
        <f t="shared" si="18"/>
        <v>1271</v>
      </c>
      <c r="F603" s="6">
        <f>F604</f>
        <v>0</v>
      </c>
      <c r="G603" s="6">
        <f>G604</f>
        <v>1271</v>
      </c>
    </row>
    <row r="604" spans="1:7" ht="59.25" customHeight="1">
      <c r="A604" s="46" t="s">
        <v>21</v>
      </c>
      <c r="B604" s="7" t="s">
        <v>983</v>
      </c>
      <c r="C604" s="7" t="s">
        <v>17</v>
      </c>
      <c r="D604" s="7" t="s">
        <v>34</v>
      </c>
      <c r="E604" s="6">
        <f t="shared" si="18"/>
        <v>1271</v>
      </c>
      <c r="F604" s="6"/>
      <c r="G604" s="52">
        <f>511+760</f>
        <v>1271</v>
      </c>
    </row>
    <row r="605" spans="1:7" ht="56.25" customHeight="1">
      <c r="A605" s="13" t="s">
        <v>756</v>
      </c>
      <c r="B605" s="14" t="s">
        <v>757</v>
      </c>
      <c r="C605" s="7"/>
      <c r="D605" s="7"/>
      <c r="E605" s="15">
        <f t="shared" si="17"/>
        <v>3919</v>
      </c>
      <c r="F605" s="15">
        <f aca="true" t="shared" si="19" ref="F605:G607">F606</f>
        <v>3919</v>
      </c>
      <c r="G605" s="15">
        <f t="shared" si="19"/>
        <v>0</v>
      </c>
    </row>
    <row r="606" spans="1:7" ht="106.5" customHeight="1">
      <c r="A606" s="18" t="s">
        <v>758</v>
      </c>
      <c r="B606" s="14" t="s">
        <v>759</v>
      </c>
      <c r="C606" s="7"/>
      <c r="D606" s="7"/>
      <c r="E606" s="15">
        <f t="shared" si="17"/>
        <v>3919</v>
      </c>
      <c r="F606" s="15">
        <f t="shared" si="19"/>
        <v>3919</v>
      </c>
      <c r="G606" s="6">
        <f t="shared" si="19"/>
        <v>0</v>
      </c>
    </row>
    <row r="607" spans="1:7" ht="79.5" customHeight="1">
      <c r="A607" s="16" t="s">
        <v>215</v>
      </c>
      <c r="B607" s="7" t="s">
        <v>760</v>
      </c>
      <c r="C607" s="7"/>
      <c r="D607" s="7"/>
      <c r="E607" s="6">
        <f t="shared" si="17"/>
        <v>3919</v>
      </c>
      <c r="F607" s="6">
        <f t="shared" si="19"/>
        <v>3919</v>
      </c>
      <c r="G607" s="6">
        <f t="shared" si="19"/>
        <v>0</v>
      </c>
    </row>
    <row r="608" spans="1:7" ht="72" customHeight="1">
      <c r="A608" s="7" t="s">
        <v>21</v>
      </c>
      <c r="B608" s="7" t="s">
        <v>760</v>
      </c>
      <c r="C608" s="7" t="s">
        <v>17</v>
      </c>
      <c r="D608" s="7" t="s">
        <v>51</v>
      </c>
      <c r="E608" s="6">
        <f t="shared" si="17"/>
        <v>3919</v>
      </c>
      <c r="F608" s="6">
        <f>3965-46</f>
        <v>3919</v>
      </c>
      <c r="G608" s="6"/>
    </row>
    <row r="609" spans="1:7" ht="103.5" customHeight="1">
      <c r="A609" s="13" t="s">
        <v>761</v>
      </c>
      <c r="B609" s="14" t="s">
        <v>762</v>
      </c>
      <c r="C609" s="7"/>
      <c r="D609" s="7"/>
      <c r="E609" s="15">
        <f t="shared" si="17"/>
        <v>38080</v>
      </c>
      <c r="F609" s="15">
        <f>F610+F613+F617+F622+F626+F630+F634</f>
        <v>3599</v>
      </c>
      <c r="G609" s="15">
        <f>G610+G613+G617+G622+G626+G630+G634</f>
        <v>34481</v>
      </c>
    </row>
    <row r="610" spans="1:7" ht="147" customHeight="1">
      <c r="A610" s="18" t="s">
        <v>763</v>
      </c>
      <c r="B610" s="14" t="s">
        <v>764</v>
      </c>
      <c r="C610" s="7"/>
      <c r="D610" s="7"/>
      <c r="E610" s="15">
        <f t="shared" si="17"/>
        <v>1254</v>
      </c>
      <c r="F610" s="15">
        <f>F611</f>
        <v>1254</v>
      </c>
      <c r="G610" s="15">
        <f>G611</f>
        <v>0</v>
      </c>
    </row>
    <row r="611" spans="1:7" ht="42" customHeight="1">
      <c r="A611" s="16" t="s">
        <v>110</v>
      </c>
      <c r="B611" s="7" t="s">
        <v>765</v>
      </c>
      <c r="C611" s="7"/>
      <c r="D611" s="7"/>
      <c r="E611" s="6">
        <f aca="true" t="shared" si="20" ref="E611:E617">F611+G611</f>
        <v>1254</v>
      </c>
      <c r="F611" s="6">
        <f>F612</f>
        <v>1254</v>
      </c>
      <c r="G611" s="6">
        <f>G612</f>
        <v>0</v>
      </c>
    </row>
    <row r="612" spans="1:7" ht="120" customHeight="1">
      <c r="A612" s="5" t="s">
        <v>27</v>
      </c>
      <c r="B612" s="7" t="s">
        <v>765</v>
      </c>
      <c r="C612" s="7" t="s">
        <v>15</v>
      </c>
      <c r="D612" s="7" t="s">
        <v>51</v>
      </c>
      <c r="E612" s="6">
        <f t="shared" si="20"/>
        <v>1254</v>
      </c>
      <c r="F612" s="6">
        <v>1254</v>
      </c>
      <c r="G612" s="6"/>
    </row>
    <row r="613" spans="1:7" ht="141.75" customHeight="1">
      <c r="A613" s="18" t="s">
        <v>766</v>
      </c>
      <c r="B613" s="14" t="s">
        <v>767</v>
      </c>
      <c r="C613" s="7"/>
      <c r="D613" s="7"/>
      <c r="E613" s="15">
        <f t="shared" si="20"/>
        <v>2345</v>
      </c>
      <c r="F613" s="15">
        <f>F614</f>
        <v>2345</v>
      </c>
      <c r="G613" s="15">
        <f>G614</f>
        <v>0</v>
      </c>
    </row>
    <row r="614" spans="1:7" ht="62.25" customHeight="1">
      <c r="A614" s="16" t="s">
        <v>74</v>
      </c>
      <c r="B614" s="7" t="s">
        <v>768</v>
      </c>
      <c r="C614" s="7"/>
      <c r="D614" s="7"/>
      <c r="E614" s="6">
        <f t="shared" si="20"/>
        <v>2345</v>
      </c>
      <c r="F614" s="6">
        <f>F615+F616</f>
        <v>2345</v>
      </c>
      <c r="G614" s="6">
        <f>G615+G616</f>
        <v>0</v>
      </c>
    </row>
    <row r="615" spans="1:7" ht="119.25" customHeight="1">
      <c r="A615" s="5" t="s">
        <v>27</v>
      </c>
      <c r="B615" s="7" t="s">
        <v>768</v>
      </c>
      <c r="C615" s="7" t="s">
        <v>15</v>
      </c>
      <c r="D615" s="7" t="s">
        <v>51</v>
      </c>
      <c r="E615" s="6">
        <f t="shared" si="20"/>
        <v>2308</v>
      </c>
      <c r="F615" s="6">
        <v>2308</v>
      </c>
      <c r="G615" s="6"/>
    </row>
    <row r="616" spans="1:7" ht="49.5" customHeight="1">
      <c r="A616" s="7" t="s">
        <v>24</v>
      </c>
      <c r="B616" s="7" t="s">
        <v>768</v>
      </c>
      <c r="C616" s="7" t="s">
        <v>16</v>
      </c>
      <c r="D616" s="7" t="s">
        <v>51</v>
      </c>
      <c r="E616" s="6">
        <f t="shared" si="20"/>
        <v>37</v>
      </c>
      <c r="F616" s="6">
        <v>37</v>
      </c>
      <c r="G616" s="6"/>
    </row>
    <row r="617" spans="1:7" ht="80.25" customHeight="1">
      <c r="A617" s="18" t="s">
        <v>769</v>
      </c>
      <c r="B617" s="14" t="s">
        <v>770</v>
      </c>
      <c r="C617" s="7"/>
      <c r="D617" s="7"/>
      <c r="E617" s="15">
        <f t="shared" si="20"/>
        <v>21844</v>
      </c>
      <c r="F617" s="15">
        <f>F618</f>
        <v>0</v>
      </c>
      <c r="G617" s="15">
        <f>G618</f>
        <v>21844</v>
      </c>
    </row>
    <row r="618" spans="1:7" ht="56.25" customHeight="1">
      <c r="A618" s="16" t="s">
        <v>771</v>
      </c>
      <c r="B618" s="7" t="s">
        <v>772</v>
      </c>
      <c r="C618" s="7"/>
      <c r="D618" s="7"/>
      <c r="E618" s="6">
        <f aca="true" t="shared" si="21" ref="E618:E668">F618+G618</f>
        <v>21844</v>
      </c>
      <c r="F618" s="6">
        <f>F619+F620+F621</f>
        <v>0</v>
      </c>
      <c r="G618" s="6">
        <f>G619+G620+G621</f>
        <v>21844</v>
      </c>
    </row>
    <row r="619" spans="1:7" ht="125.25" customHeight="1">
      <c r="A619" s="5" t="s">
        <v>27</v>
      </c>
      <c r="B619" s="7" t="s">
        <v>772</v>
      </c>
      <c r="C619" s="7" t="s">
        <v>15</v>
      </c>
      <c r="D619" s="7" t="s">
        <v>51</v>
      </c>
      <c r="E619" s="6">
        <f t="shared" si="21"/>
        <v>21320</v>
      </c>
      <c r="F619" s="6"/>
      <c r="G619" s="6">
        <v>21320</v>
      </c>
    </row>
    <row r="620" spans="1:7" ht="49.5" customHeight="1">
      <c r="A620" s="7" t="s">
        <v>24</v>
      </c>
      <c r="B620" s="7" t="s">
        <v>772</v>
      </c>
      <c r="C620" s="7" t="s">
        <v>16</v>
      </c>
      <c r="D620" s="7" t="s">
        <v>51</v>
      </c>
      <c r="E620" s="6">
        <f t="shared" si="21"/>
        <v>438</v>
      </c>
      <c r="F620" s="6"/>
      <c r="G620" s="6">
        <v>438</v>
      </c>
    </row>
    <row r="621" spans="1:7" ht="16.5" customHeight="1">
      <c r="A621" s="7" t="s">
        <v>22</v>
      </c>
      <c r="B621" s="7" t="s">
        <v>772</v>
      </c>
      <c r="C621" s="7" t="s">
        <v>18</v>
      </c>
      <c r="D621" s="7" t="s">
        <v>51</v>
      </c>
      <c r="E621" s="6">
        <f t="shared" si="21"/>
        <v>86</v>
      </c>
      <c r="F621" s="6"/>
      <c r="G621" s="6">
        <v>86</v>
      </c>
    </row>
    <row r="622" spans="1:7" ht="120.75" customHeight="1">
      <c r="A622" s="18" t="s">
        <v>773</v>
      </c>
      <c r="B622" s="14" t="s">
        <v>774</v>
      </c>
      <c r="C622" s="7"/>
      <c r="D622" s="7"/>
      <c r="E622" s="15">
        <f t="shared" si="21"/>
        <v>1929</v>
      </c>
      <c r="F622" s="15">
        <f>F623</f>
        <v>0</v>
      </c>
      <c r="G622" s="15">
        <f>G623</f>
        <v>1929</v>
      </c>
    </row>
    <row r="623" spans="1:7" ht="99" customHeight="1">
      <c r="A623" s="16" t="s">
        <v>775</v>
      </c>
      <c r="B623" s="7" t="s">
        <v>776</v>
      </c>
      <c r="C623" s="7"/>
      <c r="D623" s="7"/>
      <c r="E623" s="6">
        <f t="shared" si="21"/>
        <v>1929</v>
      </c>
      <c r="F623" s="6">
        <f>F624+F625</f>
        <v>0</v>
      </c>
      <c r="G623" s="6">
        <f>G624+G625</f>
        <v>1929</v>
      </c>
    </row>
    <row r="624" spans="1:7" ht="120" customHeight="1">
      <c r="A624" s="5" t="s">
        <v>27</v>
      </c>
      <c r="B624" s="7" t="s">
        <v>776</v>
      </c>
      <c r="C624" s="7" t="s">
        <v>15</v>
      </c>
      <c r="D624" s="7" t="s">
        <v>51</v>
      </c>
      <c r="E624" s="6">
        <f t="shared" si="21"/>
        <v>1879</v>
      </c>
      <c r="F624" s="6"/>
      <c r="G624" s="6">
        <v>1879</v>
      </c>
    </row>
    <row r="625" spans="1:7" ht="49.5" customHeight="1">
      <c r="A625" s="7" t="s">
        <v>24</v>
      </c>
      <c r="B625" s="7" t="s">
        <v>776</v>
      </c>
      <c r="C625" s="7" t="s">
        <v>16</v>
      </c>
      <c r="D625" s="7" t="s">
        <v>51</v>
      </c>
      <c r="E625" s="6">
        <f t="shared" si="21"/>
        <v>50</v>
      </c>
      <c r="F625" s="6"/>
      <c r="G625" s="6">
        <v>50</v>
      </c>
    </row>
    <row r="626" spans="1:7" ht="93" customHeight="1">
      <c r="A626" s="18" t="s">
        <v>777</v>
      </c>
      <c r="B626" s="14" t="s">
        <v>778</v>
      </c>
      <c r="C626" s="7"/>
      <c r="D626" s="7"/>
      <c r="E626" s="15">
        <f t="shared" si="21"/>
        <v>1184</v>
      </c>
      <c r="F626" s="15">
        <f>F627</f>
        <v>0</v>
      </c>
      <c r="G626" s="15">
        <f>G627</f>
        <v>1184</v>
      </c>
    </row>
    <row r="627" spans="1:7" ht="57.75" customHeight="1">
      <c r="A627" s="16" t="s">
        <v>779</v>
      </c>
      <c r="B627" s="7" t="s">
        <v>780</v>
      </c>
      <c r="C627" s="7"/>
      <c r="D627" s="7"/>
      <c r="E627" s="6">
        <f t="shared" si="21"/>
        <v>1184</v>
      </c>
      <c r="F627" s="6">
        <f>F628+F629</f>
        <v>0</v>
      </c>
      <c r="G627" s="6">
        <f>G628+G629</f>
        <v>1184</v>
      </c>
    </row>
    <row r="628" spans="1:7" ht="129.75" customHeight="1">
      <c r="A628" s="5" t="s">
        <v>27</v>
      </c>
      <c r="B628" s="7" t="s">
        <v>780</v>
      </c>
      <c r="C628" s="7" t="s">
        <v>15</v>
      </c>
      <c r="D628" s="7" t="s">
        <v>51</v>
      </c>
      <c r="E628" s="6">
        <f t="shared" si="21"/>
        <v>1043</v>
      </c>
      <c r="F628" s="6"/>
      <c r="G628" s="6">
        <v>1043</v>
      </c>
    </row>
    <row r="629" spans="1:7" ht="60.75" customHeight="1">
      <c r="A629" s="7" t="s">
        <v>24</v>
      </c>
      <c r="B629" s="7" t="s">
        <v>780</v>
      </c>
      <c r="C629" s="7" t="s">
        <v>16</v>
      </c>
      <c r="D629" s="7" t="s">
        <v>51</v>
      </c>
      <c r="E629" s="6">
        <f t="shared" si="21"/>
        <v>141</v>
      </c>
      <c r="F629" s="6"/>
      <c r="G629" s="6">
        <v>141</v>
      </c>
    </row>
    <row r="630" spans="1:7" ht="90.75" customHeight="1">
      <c r="A630" s="18" t="s">
        <v>781</v>
      </c>
      <c r="B630" s="14" t="s">
        <v>782</v>
      </c>
      <c r="C630" s="7"/>
      <c r="D630" s="7"/>
      <c r="E630" s="15">
        <f t="shared" si="21"/>
        <v>3876</v>
      </c>
      <c r="F630" s="15">
        <f>F631</f>
        <v>0</v>
      </c>
      <c r="G630" s="15">
        <f>G631</f>
        <v>3876</v>
      </c>
    </row>
    <row r="631" spans="1:7" ht="82.5" customHeight="1">
      <c r="A631" s="5" t="s">
        <v>783</v>
      </c>
      <c r="B631" s="7" t="s">
        <v>784</v>
      </c>
      <c r="C631" s="7"/>
      <c r="D631" s="7"/>
      <c r="E631" s="6">
        <f t="shared" si="21"/>
        <v>3876</v>
      </c>
      <c r="F631" s="6">
        <f>F632+F633</f>
        <v>0</v>
      </c>
      <c r="G631" s="6">
        <f>G632+G633</f>
        <v>3876</v>
      </c>
    </row>
    <row r="632" spans="1:7" ht="127.5" customHeight="1">
      <c r="A632" s="5" t="s">
        <v>27</v>
      </c>
      <c r="B632" s="7" t="s">
        <v>784</v>
      </c>
      <c r="C632" s="7" t="s">
        <v>15</v>
      </c>
      <c r="D632" s="7" t="s">
        <v>51</v>
      </c>
      <c r="E632" s="6">
        <f t="shared" si="21"/>
        <v>3600</v>
      </c>
      <c r="F632" s="6"/>
      <c r="G632" s="6">
        <v>3600</v>
      </c>
    </row>
    <row r="633" spans="1:7" ht="56.25" customHeight="1">
      <c r="A633" s="7" t="s">
        <v>24</v>
      </c>
      <c r="B633" s="7" t="s">
        <v>784</v>
      </c>
      <c r="C633" s="7" t="s">
        <v>16</v>
      </c>
      <c r="D633" s="7" t="s">
        <v>51</v>
      </c>
      <c r="E633" s="6">
        <f t="shared" si="21"/>
        <v>276</v>
      </c>
      <c r="F633" s="6"/>
      <c r="G633" s="6">
        <v>276</v>
      </c>
    </row>
    <row r="634" spans="1:7" ht="79.5" customHeight="1">
      <c r="A634" s="18" t="s">
        <v>785</v>
      </c>
      <c r="B634" s="14" t="s">
        <v>786</v>
      </c>
      <c r="C634" s="7"/>
      <c r="D634" s="7"/>
      <c r="E634" s="15">
        <f t="shared" si="21"/>
        <v>5648</v>
      </c>
      <c r="F634" s="15">
        <f>F635</f>
        <v>0</v>
      </c>
      <c r="G634" s="15">
        <f>G635</f>
        <v>5648</v>
      </c>
    </row>
    <row r="635" spans="1:7" ht="66" customHeight="1">
      <c r="A635" s="16" t="s">
        <v>787</v>
      </c>
      <c r="B635" s="7" t="s">
        <v>788</v>
      </c>
      <c r="C635" s="7"/>
      <c r="D635" s="7"/>
      <c r="E635" s="6">
        <f t="shared" si="21"/>
        <v>5648</v>
      </c>
      <c r="F635" s="6">
        <f>F636+F637</f>
        <v>0</v>
      </c>
      <c r="G635" s="6">
        <f>G636+G637</f>
        <v>5648</v>
      </c>
    </row>
    <row r="636" spans="1:7" ht="124.5" customHeight="1">
      <c r="A636" s="5" t="s">
        <v>27</v>
      </c>
      <c r="B636" s="7" t="s">
        <v>788</v>
      </c>
      <c r="C636" s="7" t="s">
        <v>15</v>
      </c>
      <c r="D636" s="7" t="s">
        <v>51</v>
      </c>
      <c r="E636" s="6">
        <f t="shared" si="21"/>
        <v>3626</v>
      </c>
      <c r="F636" s="6"/>
      <c r="G636" s="6">
        <v>3626</v>
      </c>
    </row>
    <row r="637" spans="1:7" ht="49.5" customHeight="1">
      <c r="A637" s="7" t="s">
        <v>24</v>
      </c>
      <c r="B637" s="7" t="s">
        <v>788</v>
      </c>
      <c r="C637" s="7" t="s">
        <v>16</v>
      </c>
      <c r="D637" s="7" t="s">
        <v>51</v>
      </c>
      <c r="E637" s="6">
        <f t="shared" si="21"/>
        <v>2022</v>
      </c>
      <c r="F637" s="6"/>
      <c r="G637" s="6">
        <v>2022</v>
      </c>
    </row>
    <row r="638" spans="1:7" ht="92.25" customHeight="1">
      <c r="A638" s="13" t="s">
        <v>42</v>
      </c>
      <c r="B638" s="14" t="s">
        <v>306</v>
      </c>
      <c r="C638" s="14"/>
      <c r="D638" s="14"/>
      <c r="E638" s="15">
        <f t="shared" si="21"/>
        <v>135539</v>
      </c>
      <c r="F638" s="15">
        <f>F639+F659+F655</f>
        <v>133721</v>
      </c>
      <c r="G638" s="15">
        <f>G639+G659+G655</f>
        <v>1818</v>
      </c>
    </row>
    <row r="639" spans="1:7" ht="49.5" customHeight="1">
      <c r="A639" s="13" t="s">
        <v>307</v>
      </c>
      <c r="B639" s="14" t="s">
        <v>308</v>
      </c>
      <c r="C639" s="14"/>
      <c r="D639" s="14"/>
      <c r="E639" s="15">
        <f t="shared" si="21"/>
        <v>125463</v>
      </c>
      <c r="F639" s="15">
        <f>F640+F645+F650</f>
        <v>123645</v>
      </c>
      <c r="G639" s="15">
        <f>G640+G645+G650</f>
        <v>1818</v>
      </c>
    </row>
    <row r="640" spans="1:7" ht="123.75" customHeight="1">
      <c r="A640" s="24" t="s">
        <v>309</v>
      </c>
      <c r="B640" s="14" t="s">
        <v>310</v>
      </c>
      <c r="C640" s="14"/>
      <c r="D640" s="14"/>
      <c r="E640" s="15">
        <f t="shared" si="21"/>
        <v>9858</v>
      </c>
      <c r="F640" s="15">
        <f>F641</f>
        <v>9858</v>
      </c>
      <c r="G640" s="15">
        <f>G641</f>
        <v>0</v>
      </c>
    </row>
    <row r="641" spans="1:7" ht="20.25" customHeight="1">
      <c r="A641" s="20" t="s">
        <v>100</v>
      </c>
      <c r="B641" s="7" t="s">
        <v>311</v>
      </c>
      <c r="C641" s="7"/>
      <c r="D641" s="7"/>
      <c r="E641" s="6">
        <f t="shared" si="21"/>
        <v>9858</v>
      </c>
      <c r="F641" s="6">
        <f>F643+F644+F642</f>
        <v>9858</v>
      </c>
      <c r="G641" s="6">
        <f>G643+G644</f>
        <v>0</v>
      </c>
    </row>
    <row r="642" spans="1:7" ht="138" customHeight="1">
      <c r="A642" s="5" t="s">
        <v>27</v>
      </c>
      <c r="B642" s="7" t="s">
        <v>311</v>
      </c>
      <c r="C642" s="7" t="s">
        <v>15</v>
      </c>
      <c r="D642" s="7" t="s">
        <v>860</v>
      </c>
      <c r="E642" s="6">
        <f>F642+G642</f>
        <v>2224</v>
      </c>
      <c r="F642" s="6">
        <f>2254-10-20</f>
        <v>2224</v>
      </c>
      <c r="G642" s="6"/>
    </row>
    <row r="643" spans="1:7" ht="56.25" customHeight="1">
      <c r="A643" s="7" t="s">
        <v>24</v>
      </c>
      <c r="B643" s="7" t="s">
        <v>311</v>
      </c>
      <c r="C643" s="7" t="s">
        <v>16</v>
      </c>
      <c r="D643" s="7" t="s">
        <v>860</v>
      </c>
      <c r="E643" s="6">
        <f t="shared" si="21"/>
        <v>636</v>
      </c>
      <c r="F643" s="6">
        <f>620+10+6</f>
        <v>636</v>
      </c>
      <c r="G643" s="6"/>
    </row>
    <row r="644" spans="1:7" ht="73.5" customHeight="1">
      <c r="A644" s="7" t="s">
        <v>21</v>
      </c>
      <c r="B644" s="7" t="s">
        <v>311</v>
      </c>
      <c r="C644" s="7" t="s">
        <v>17</v>
      </c>
      <c r="D644" s="7" t="s">
        <v>860</v>
      </c>
      <c r="E644" s="6">
        <f t="shared" si="21"/>
        <v>6998</v>
      </c>
      <c r="F644" s="6">
        <f>6998-618+618</f>
        <v>6998</v>
      </c>
      <c r="G644" s="6"/>
    </row>
    <row r="645" spans="1:7" ht="71.25" customHeight="1">
      <c r="A645" s="24" t="s">
        <v>312</v>
      </c>
      <c r="B645" s="14" t="s">
        <v>313</v>
      </c>
      <c r="C645" s="14"/>
      <c r="D645" s="14"/>
      <c r="E645" s="15">
        <f t="shared" si="21"/>
        <v>446</v>
      </c>
      <c r="F645" s="15">
        <f>F646+F648</f>
        <v>446</v>
      </c>
      <c r="G645" s="15">
        <f>G646+G648</f>
        <v>0</v>
      </c>
    </row>
    <row r="646" spans="1:7" ht="67.5" customHeight="1">
      <c r="A646" s="20" t="s">
        <v>822</v>
      </c>
      <c r="B646" s="7" t="s">
        <v>314</v>
      </c>
      <c r="C646" s="7"/>
      <c r="D646" s="7"/>
      <c r="E646" s="6">
        <f t="shared" si="21"/>
        <v>50</v>
      </c>
      <c r="F646" s="6">
        <f>F647</f>
        <v>50</v>
      </c>
      <c r="G646" s="6">
        <f>G647</f>
        <v>0</v>
      </c>
    </row>
    <row r="647" spans="1:7" ht="43.5" customHeight="1">
      <c r="A647" s="16" t="s">
        <v>36</v>
      </c>
      <c r="B647" s="7" t="s">
        <v>314</v>
      </c>
      <c r="C647" s="7" t="s">
        <v>19</v>
      </c>
      <c r="D647" s="7" t="s">
        <v>11</v>
      </c>
      <c r="E647" s="6">
        <f t="shared" si="21"/>
        <v>50</v>
      </c>
      <c r="F647" s="6">
        <v>50</v>
      </c>
      <c r="G647" s="6"/>
    </row>
    <row r="648" spans="1:7" ht="75" customHeight="1">
      <c r="A648" s="20" t="s">
        <v>315</v>
      </c>
      <c r="B648" s="7" t="s">
        <v>316</v>
      </c>
      <c r="C648" s="7"/>
      <c r="D648" s="7"/>
      <c r="E648" s="6">
        <f t="shared" si="21"/>
        <v>396</v>
      </c>
      <c r="F648" s="6">
        <f>F649</f>
        <v>396</v>
      </c>
      <c r="G648" s="6">
        <f>G649</f>
        <v>0</v>
      </c>
    </row>
    <row r="649" spans="1:7" ht="39" customHeight="1">
      <c r="A649" s="16" t="s">
        <v>36</v>
      </c>
      <c r="B649" s="7" t="s">
        <v>316</v>
      </c>
      <c r="C649" s="7" t="s">
        <v>19</v>
      </c>
      <c r="D649" s="7" t="s">
        <v>860</v>
      </c>
      <c r="E649" s="6">
        <f t="shared" si="21"/>
        <v>396</v>
      </c>
      <c r="F649" s="6">
        <v>396</v>
      </c>
      <c r="G649" s="6"/>
    </row>
    <row r="650" spans="1:7" ht="103.5" customHeight="1">
      <c r="A650" s="24" t="s">
        <v>845</v>
      </c>
      <c r="B650" s="14" t="s">
        <v>317</v>
      </c>
      <c r="C650" s="14"/>
      <c r="D650" s="14"/>
      <c r="E650" s="15">
        <f t="shared" si="21"/>
        <v>115159</v>
      </c>
      <c r="F650" s="15">
        <f>F651+F653</f>
        <v>113341</v>
      </c>
      <c r="G650" s="15">
        <f>G651+G653</f>
        <v>1818</v>
      </c>
    </row>
    <row r="651" spans="1:7" ht="56.25" customHeight="1">
      <c r="A651" s="20" t="s">
        <v>85</v>
      </c>
      <c r="B651" s="7" t="s">
        <v>318</v>
      </c>
      <c r="C651" s="7"/>
      <c r="D651" s="7"/>
      <c r="E651" s="6">
        <f t="shared" si="21"/>
        <v>113341</v>
      </c>
      <c r="F651" s="6">
        <f>F652</f>
        <v>113341</v>
      </c>
      <c r="G651" s="6">
        <f>G652</f>
        <v>0</v>
      </c>
    </row>
    <row r="652" spans="1:7" ht="84.75" customHeight="1">
      <c r="A652" s="7" t="s">
        <v>21</v>
      </c>
      <c r="B652" s="7" t="s">
        <v>318</v>
      </c>
      <c r="C652" s="7" t="s">
        <v>17</v>
      </c>
      <c r="D652" s="7" t="s">
        <v>860</v>
      </c>
      <c r="E652" s="6">
        <f t="shared" si="21"/>
        <v>113341</v>
      </c>
      <c r="F652" s="6">
        <f>112208+1133</f>
        <v>113341</v>
      </c>
      <c r="G652" s="6"/>
    </row>
    <row r="653" spans="1:7" ht="70.5" customHeight="1">
      <c r="A653" s="7" t="s">
        <v>398</v>
      </c>
      <c r="B653" s="7" t="s">
        <v>977</v>
      </c>
      <c r="C653" s="7"/>
      <c r="D653" s="7"/>
      <c r="E653" s="6">
        <f aca="true" t="shared" si="22" ref="E653:E658">F653+G653</f>
        <v>1818</v>
      </c>
      <c r="F653" s="6">
        <f>F654</f>
        <v>0</v>
      </c>
      <c r="G653" s="6">
        <f>G654</f>
        <v>1818</v>
      </c>
    </row>
    <row r="654" spans="1:7" ht="69" customHeight="1">
      <c r="A654" s="7" t="s">
        <v>21</v>
      </c>
      <c r="B654" s="7" t="s">
        <v>977</v>
      </c>
      <c r="C654" s="7" t="s">
        <v>17</v>
      </c>
      <c r="D654" s="7" t="s">
        <v>861</v>
      </c>
      <c r="E654" s="6">
        <f t="shared" si="22"/>
        <v>1818</v>
      </c>
      <c r="F654" s="6">
        <f>618-618</f>
        <v>0</v>
      </c>
      <c r="G654" s="6">
        <f>1200+618</f>
        <v>1818</v>
      </c>
    </row>
    <row r="655" spans="1:7" ht="48.75" customHeight="1">
      <c r="A655" s="47" t="s">
        <v>927</v>
      </c>
      <c r="B655" s="47" t="s">
        <v>929</v>
      </c>
      <c r="C655" s="7"/>
      <c r="D655" s="7"/>
      <c r="E655" s="51">
        <f t="shared" si="22"/>
        <v>2554</v>
      </c>
      <c r="F655" s="51">
        <f aca="true" t="shared" si="23" ref="F655:G657">F656</f>
        <v>2554</v>
      </c>
      <c r="G655" s="51">
        <f t="shared" si="23"/>
        <v>0</v>
      </c>
    </row>
    <row r="656" spans="1:7" ht="70.5" customHeight="1">
      <c r="A656" s="47" t="s">
        <v>928</v>
      </c>
      <c r="B656" s="47" t="s">
        <v>930</v>
      </c>
      <c r="C656" s="7"/>
      <c r="D656" s="7"/>
      <c r="E656" s="51">
        <f t="shared" si="22"/>
        <v>2554</v>
      </c>
      <c r="F656" s="51">
        <f t="shared" si="23"/>
        <v>2554</v>
      </c>
      <c r="G656" s="51">
        <f t="shared" si="23"/>
        <v>0</v>
      </c>
    </row>
    <row r="657" spans="1:7" ht="27" customHeight="1">
      <c r="A657" s="46" t="s">
        <v>77</v>
      </c>
      <c r="B657" s="46" t="s">
        <v>931</v>
      </c>
      <c r="C657" s="7"/>
      <c r="D657" s="7"/>
      <c r="E657" s="52">
        <f t="shared" si="22"/>
        <v>2554</v>
      </c>
      <c r="F657" s="52">
        <f t="shared" si="23"/>
        <v>2554</v>
      </c>
      <c r="G657" s="52">
        <f t="shared" si="23"/>
        <v>0</v>
      </c>
    </row>
    <row r="658" spans="1:7" ht="55.5" customHeight="1">
      <c r="A658" s="46" t="s">
        <v>24</v>
      </c>
      <c r="B658" s="46" t="s">
        <v>931</v>
      </c>
      <c r="C658" s="7" t="s">
        <v>16</v>
      </c>
      <c r="D658" s="7" t="s">
        <v>860</v>
      </c>
      <c r="E658" s="52">
        <f t="shared" si="22"/>
        <v>2554</v>
      </c>
      <c r="F658" s="52">
        <f>1123+339+50+1042</f>
        <v>2554</v>
      </c>
      <c r="G658" s="53">
        <v>0</v>
      </c>
    </row>
    <row r="659" spans="1:7" ht="106.5" customHeight="1">
      <c r="A659" s="13" t="s">
        <v>319</v>
      </c>
      <c r="B659" s="14" t="s">
        <v>320</v>
      </c>
      <c r="C659" s="14"/>
      <c r="D659" s="14"/>
      <c r="E659" s="15">
        <f t="shared" si="21"/>
        <v>7522</v>
      </c>
      <c r="F659" s="15">
        <f>F660+F665</f>
        <v>7522</v>
      </c>
      <c r="G659" s="15">
        <f>G660+G665</f>
        <v>0</v>
      </c>
    </row>
    <row r="660" spans="1:7" ht="74.25" customHeight="1">
      <c r="A660" s="24" t="s">
        <v>326</v>
      </c>
      <c r="B660" s="14" t="s">
        <v>321</v>
      </c>
      <c r="C660" s="14"/>
      <c r="D660" s="14"/>
      <c r="E660" s="15">
        <f t="shared" si="21"/>
        <v>3775</v>
      </c>
      <c r="F660" s="15">
        <f>F661</f>
        <v>3775</v>
      </c>
      <c r="G660" s="15">
        <f>G661</f>
        <v>0</v>
      </c>
    </row>
    <row r="661" spans="1:7" ht="44.25" customHeight="1">
      <c r="A661" s="20" t="s">
        <v>110</v>
      </c>
      <c r="B661" s="7" t="s">
        <v>322</v>
      </c>
      <c r="C661" s="7"/>
      <c r="D661" s="7"/>
      <c r="E661" s="6">
        <f t="shared" si="21"/>
        <v>3775</v>
      </c>
      <c r="F661" s="6">
        <f>F662+F663+F664</f>
        <v>3775</v>
      </c>
      <c r="G661" s="6">
        <f>G662+G663+G664</f>
        <v>0</v>
      </c>
    </row>
    <row r="662" spans="1:7" ht="131.25" customHeight="1">
      <c r="A662" s="5" t="s">
        <v>27</v>
      </c>
      <c r="B662" s="7" t="s">
        <v>322</v>
      </c>
      <c r="C662" s="7" t="s">
        <v>15</v>
      </c>
      <c r="D662" s="7" t="s">
        <v>43</v>
      </c>
      <c r="E662" s="6">
        <f t="shared" si="21"/>
        <v>3716</v>
      </c>
      <c r="F662" s="6">
        <v>3716</v>
      </c>
      <c r="G662" s="6"/>
    </row>
    <row r="663" spans="1:7" ht="49.5" customHeight="1">
      <c r="A663" s="7" t="s">
        <v>24</v>
      </c>
      <c r="B663" s="7" t="s">
        <v>322</v>
      </c>
      <c r="C663" s="7" t="s">
        <v>16</v>
      </c>
      <c r="D663" s="7" t="s">
        <v>43</v>
      </c>
      <c r="E663" s="6">
        <f t="shared" si="21"/>
        <v>49</v>
      </c>
      <c r="F663" s="6">
        <f>51-2</f>
        <v>49</v>
      </c>
      <c r="G663" s="6"/>
    </row>
    <row r="664" spans="1:7" ht="16.5" customHeight="1">
      <c r="A664" s="7" t="s">
        <v>22</v>
      </c>
      <c r="B664" s="7" t="s">
        <v>322</v>
      </c>
      <c r="C664" s="7" t="s">
        <v>18</v>
      </c>
      <c r="D664" s="7" t="s">
        <v>43</v>
      </c>
      <c r="E664" s="6">
        <f t="shared" si="21"/>
        <v>10</v>
      </c>
      <c r="F664" s="6">
        <v>10</v>
      </c>
      <c r="G664" s="6"/>
    </row>
    <row r="665" spans="1:7" ht="64.5" customHeight="1">
      <c r="A665" s="24" t="s">
        <v>327</v>
      </c>
      <c r="B665" s="14" t="s">
        <v>323</v>
      </c>
      <c r="C665" s="14"/>
      <c r="D665" s="14"/>
      <c r="E665" s="15">
        <f t="shared" si="21"/>
        <v>3747</v>
      </c>
      <c r="F665" s="15">
        <f>F666</f>
        <v>3747</v>
      </c>
      <c r="G665" s="15">
        <f>G666</f>
        <v>0</v>
      </c>
    </row>
    <row r="666" spans="1:7" ht="56.25" customHeight="1">
      <c r="A666" s="20" t="s">
        <v>85</v>
      </c>
      <c r="B666" s="7" t="s">
        <v>324</v>
      </c>
      <c r="C666" s="7"/>
      <c r="D666" s="7"/>
      <c r="E666" s="6">
        <f t="shared" si="21"/>
        <v>3747</v>
      </c>
      <c r="F666" s="6">
        <f>F667+F668</f>
        <v>3747</v>
      </c>
      <c r="G666" s="6">
        <f>G667+G668</f>
        <v>0</v>
      </c>
    </row>
    <row r="667" spans="1:7" ht="126" customHeight="1">
      <c r="A667" s="5" t="s">
        <v>27</v>
      </c>
      <c r="B667" s="7" t="s">
        <v>324</v>
      </c>
      <c r="C667" s="7" t="s">
        <v>15</v>
      </c>
      <c r="D667" s="7" t="s">
        <v>43</v>
      </c>
      <c r="E667" s="6">
        <f t="shared" si="21"/>
        <v>3202</v>
      </c>
      <c r="F667" s="6">
        <v>3202</v>
      </c>
      <c r="G667" s="6"/>
    </row>
    <row r="668" spans="1:7" ht="56.25" customHeight="1">
      <c r="A668" s="7" t="s">
        <v>24</v>
      </c>
      <c r="B668" s="7" t="s">
        <v>324</v>
      </c>
      <c r="C668" s="7" t="s">
        <v>16</v>
      </c>
      <c r="D668" s="7" t="s">
        <v>43</v>
      </c>
      <c r="E668" s="6">
        <f t="shared" si="21"/>
        <v>545</v>
      </c>
      <c r="F668" s="6">
        <f>530+15</f>
        <v>545</v>
      </c>
      <c r="G668" s="6"/>
    </row>
    <row r="669" spans="1:7" ht="116.25" customHeight="1">
      <c r="A669" s="13" t="s">
        <v>44</v>
      </c>
      <c r="B669" s="14" t="s">
        <v>474</v>
      </c>
      <c r="C669" s="7"/>
      <c r="D669" s="7"/>
      <c r="E669" s="15">
        <f aca="true" t="shared" si="24" ref="E669:E686">F669+G669</f>
        <v>13691</v>
      </c>
      <c r="F669" s="15">
        <f>F670+F682</f>
        <v>13691</v>
      </c>
      <c r="G669" s="15">
        <f>G670+G682</f>
        <v>0</v>
      </c>
    </row>
    <row r="670" spans="1:7" ht="111.75" customHeight="1">
      <c r="A670" s="13" t="s">
        <v>475</v>
      </c>
      <c r="B670" s="14" t="s">
        <v>476</v>
      </c>
      <c r="C670" s="7"/>
      <c r="D670" s="7"/>
      <c r="E670" s="15">
        <f t="shared" si="24"/>
        <v>12191</v>
      </c>
      <c r="F670" s="15">
        <f>F671+F676+F679</f>
        <v>12191</v>
      </c>
      <c r="G670" s="15">
        <f>G671+G676+G679</f>
        <v>0</v>
      </c>
    </row>
    <row r="671" spans="1:7" ht="72.75" customHeight="1">
      <c r="A671" s="13" t="s">
        <v>477</v>
      </c>
      <c r="B671" s="14" t="s">
        <v>478</v>
      </c>
      <c r="C671" s="7"/>
      <c r="D671" s="7"/>
      <c r="E671" s="15">
        <f t="shared" si="24"/>
        <v>2118</v>
      </c>
      <c r="F671" s="15">
        <f>F672</f>
        <v>2118</v>
      </c>
      <c r="G671" s="15">
        <f>G672</f>
        <v>0</v>
      </c>
    </row>
    <row r="672" spans="1:7" ht="60" customHeight="1">
      <c r="A672" s="5" t="s">
        <v>74</v>
      </c>
      <c r="B672" s="7" t="s">
        <v>479</v>
      </c>
      <c r="C672" s="7"/>
      <c r="D672" s="7"/>
      <c r="E672" s="6">
        <f t="shared" si="24"/>
        <v>2118</v>
      </c>
      <c r="F672" s="6">
        <f>F673+F674+F675</f>
        <v>2118</v>
      </c>
      <c r="G672" s="6">
        <f>G673+G674+G675</f>
        <v>0</v>
      </c>
    </row>
    <row r="673" spans="1:7" ht="131.25" customHeight="1">
      <c r="A673" s="5" t="s">
        <v>27</v>
      </c>
      <c r="B673" s="7" t="s">
        <v>479</v>
      </c>
      <c r="C673" s="7" t="s">
        <v>15</v>
      </c>
      <c r="D673" s="7" t="s">
        <v>45</v>
      </c>
      <c r="E673" s="6">
        <f t="shared" si="24"/>
        <v>1857</v>
      </c>
      <c r="F673" s="6">
        <v>1857</v>
      </c>
      <c r="G673" s="6"/>
    </row>
    <row r="674" spans="1:7" ht="52.5" customHeight="1">
      <c r="A674" s="7" t="s">
        <v>24</v>
      </c>
      <c r="B674" s="7" t="s">
        <v>479</v>
      </c>
      <c r="C674" s="7" t="s">
        <v>16</v>
      </c>
      <c r="D674" s="7" t="s">
        <v>45</v>
      </c>
      <c r="E674" s="6">
        <f t="shared" si="24"/>
        <v>260</v>
      </c>
      <c r="F674" s="6">
        <v>260</v>
      </c>
      <c r="G674" s="6"/>
    </row>
    <row r="675" spans="1:7" ht="41.25" customHeight="1">
      <c r="A675" s="7" t="s">
        <v>22</v>
      </c>
      <c r="B675" s="7" t="s">
        <v>479</v>
      </c>
      <c r="C675" s="7" t="s">
        <v>18</v>
      </c>
      <c r="D675" s="7" t="s">
        <v>45</v>
      </c>
      <c r="E675" s="6">
        <f t="shared" si="24"/>
        <v>1</v>
      </c>
      <c r="F675" s="6">
        <v>1</v>
      </c>
      <c r="G675" s="6"/>
    </row>
    <row r="676" spans="1:7" ht="135" customHeight="1">
      <c r="A676" s="14" t="s">
        <v>958</v>
      </c>
      <c r="B676" s="14" t="s">
        <v>959</v>
      </c>
      <c r="C676" s="7"/>
      <c r="D676" s="7"/>
      <c r="E676" s="15">
        <f aca="true" t="shared" si="25" ref="E676:E681">F676+G676</f>
        <v>3916</v>
      </c>
      <c r="F676" s="15">
        <f>F677</f>
        <v>3916</v>
      </c>
      <c r="G676" s="15">
        <f>G677</f>
        <v>0</v>
      </c>
    </row>
    <row r="677" spans="1:7" ht="88.5" customHeight="1">
      <c r="A677" s="5" t="s">
        <v>215</v>
      </c>
      <c r="B677" s="7" t="s">
        <v>960</v>
      </c>
      <c r="C677" s="7"/>
      <c r="D677" s="7"/>
      <c r="E677" s="6">
        <f t="shared" si="25"/>
        <v>3916</v>
      </c>
      <c r="F677" s="6">
        <f>F678</f>
        <v>3916</v>
      </c>
      <c r="G677" s="6">
        <f>G678</f>
        <v>0</v>
      </c>
    </row>
    <row r="678" spans="1:7" ht="75.75" customHeight="1">
      <c r="A678" s="7" t="s">
        <v>21</v>
      </c>
      <c r="B678" s="7" t="s">
        <v>960</v>
      </c>
      <c r="C678" s="7" t="s">
        <v>17</v>
      </c>
      <c r="D678" s="7" t="s">
        <v>45</v>
      </c>
      <c r="E678" s="6">
        <f t="shared" si="25"/>
        <v>3916</v>
      </c>
      <c r="F678" s="6">
        <v>3916</v>
      </c>
      <c r="G678" s="6"/>
    </row>
    <row r="679" spans="1:7" ht="75.75" customHeight="1">
      <c r="A679" s="14" t="s">
        <v>991</v>
      </c>
      <c r="B679" s="14" t="s">
        <v>988</v>
      </c>
      <c r="C679" s="14"/>
      <c r="D679" s="14"/>
      <c r="E679" s="15">
        <f t="shared" si="25"/>
        <v>6157</v>
      </c>
      <c r="F679" s="15">
        <f>F680</f>
        <v>6157</v>
      </c>
      <c r="G679" s="15">
        <f>G680</f>
        <v>0</v>
      </c>
    </row>
    <row r="680" spans="1:7" ht="75.75" customHeight="1">
      <c r="A680" s="5" t="s">
        <v>74</v>
      </c>
      <c r="B680" s="7" t="s">
        <v>989</v>
      </c>
      <c r="C680" s="7"/>
      <c r="D680" s="7"/>
      <c r="E680" s="6">
        <f t="shared" si="25"/>
        <v>6157</v>
      </c>
      <c r="F680" s="6">
        <f>F681</f>
        <v>6157</v>
      </c>
      <c r="G680" s="6">
        <f>G681</f>
        <v>0</v>
      </c>
    </row>
    <row r="681" spans="1:7" ht="75.75" customHeight="1">
      <c r="A681" s="7" t="s">
        <v>21</v>
      </c>
      <c r="B681" s="7" t="s">
        <v>989</v>
      </c>
      <c r="C681" s="7" t="s">
        <v>17</v>
      </c>
      <c r="D681" s="7" t="s">
        <v>45</v>
      </c>
      <c r="E681" s="6">
        <f t="shared" si="25"/>
        <v>6157</v>
      </c>
      <c r="F681" s="6">
        <v>6157</v>
      </c>
      <c r="G681" s="6"/>
    </row>
    <row r="682" spans="1:7" ht="69" customHeight="1">
      <c r="A682" s="13" t="s">
        <v>480</v>
      </c>
      <c r="B682" s="14" t="s">
        <v>481</v>
      </c>
      <c r="C682" s="7"/>
      <c r="D682" s="7"/>
      <c r="E682" s="15">
        <f t="shared" si="24"/>
        <v>1500</v>
      </c>
      <c r="F682" s="15">
        <f aca="true" t="shared" si="26" ref="F682:G684">F683</f>
        <v>1500</v>
      </c>
      <c r="G682" s="15">
        <f t="shared" si="26"/>
        <v>0</v>
      </c>
    </row>
    <row r="683" spans="1:7" ht="132.75" customHeight="1">
      <c r="A683" s="13" t="s">
        <v>482</v>
      </c>
      <c r="B683" s="14" t="s">
        <v>483</v>
      </c>
      <c r="C683" s="7"/>
      <c r="D683" s="7"/>
      <c r="E683" s="15">
        <f t="shared" si="24"/>
        <v>1500</v>
      </c>
      <c r="F683" s="15">
        <f t="shared" si="26"/>
        <v>1500</v>
      </c>
      <c r="G683" s="15">
        <f t="shared" si="26"/>
        <v>0</v>
      </c>
    </row>
    <row r="684" spans="1:7" ht="84.75" customHeight="1">
      <c r="A684" s="5" t="s">
        <v>215</v>
      </c>
      <c r="B684" s="7" t="s">
        <v>484</v>
      </c>
      <c r="C684" s="7"/>
      <c r="D684" s="7"/>
      <c r="E684" s="6">
        <f t="shared" si="24"/>
        <v>1500</v>
      </c>
      <c r="F684" s="6">
        <f t="shared" si="26"/>
        <v>1500</v>
      </c>
      <c r="G684" s="6">
        <f t="shared" si="26"/>
        <v>0</v>
      </c>
    </row>
    <row r="685" spans="1:7" ht="16.5" customHeight="1">
      <c r="A685" s="7" t="s">
        <v>22</v>
      </c>
      <c r="B685" s="7" t="s">
        <v>484</v>
      </c>
      <c r="C685" s="7" t="s">
        <v>18</v>
      </c>
      <c r="D685" s="7" t="s">
        <v>46</v>
      </c>
      <c r="E685" s="6">
        <f t="shared" si="24"/>
        <v>1500</v>
      </c>
      <c r="F685" s="6">
        <v>1500</v>
      </c>
      <c r="G685" s="6"/>
    </row>
    <row r="686" spans="1:7" ht="156.75" customHeight="1">
      <c r="A686" s="13" t="s">
        <v>47</v>
      </c>
      <c r="B686" s="14" t="s">
        <v>210</v>
      </c>
      <c r="C686" s="14"/>
      <c r="D686" s="14"/>
      <c r="E686" s="15">
        <f t="shared" si="24"/>
        <v>2291</v>
      </c>
      <c r="F686" s="15">
        <f>F694+F698+F687</f>
        <v>1950</v>
      </c>
      <c r="G686" s="15">
        <f>G694+G698+G687</f>
        <v>341</v>
      </c>
    </row>
    <row r="687" spans="1:7" ht="93" customHeight="1">
      <c r="A687" s="13" t="s">
        <v>966</v>
      </c>
      <c r="B687" s="14" t="s">
        <v>967</v>
      </c>
      <c r="C687" s="14"/>
      <c r="D687" s="14"/>
      <c r="E687" s="15">
        <f aca="true" t="shared" si="27" ref="E687:E693">F687+G687</f>
        <v>500</v>
      </c>
      <c r="F687" s="15">
        <f>F688+F691</f>
        <v>500</v>
      </c>
      <c r="G687" s="15">
        <f>G688+G691</f>
        <v>0</v>
      </c>
    </row>
    <row r="688" spans="1:7" ht="57" customHeight="1">
      <c r="A688" s="13" t="s">
        <v>968</v>
      </c>
      <c r="B688" s="14" t="s">
        <v>969</v>
      </c>
      <c r="C688" s="14"/>
      <c r="D688" s="14"/>
      <c r="E688" s="15">
        <f t="shared" si="27"/>
        <v>150</v>
      </c>
      <c r="F688" s="15">
        <f>F689</f>
        <v>150</v>
      </c>
      <c r="G688" s="15">
        <f>G689</f>
        <v>0</v>
      </c>
    </row>
    <row r="689" spans="1:7" ht="76.5" customHeight="1">
      <c r="A689" s="16" t="s">
        <v>215</v>
      </c>
      <c r="B689" s="7" t="s">
        <v>970</v>
      </c>
      <c r="C689" s="14"/>
      <c r="D689" s="14"/>
      <c r="E689" s="6">
        <f t="shared" si="27"/>
        <v>150</v>
      </c>
      <c r="F689" s="6">
        <f>F690</f>
        <v>150</v>
      </c>
      <c r="G689" s="6">
        <f>G690</f>
        <v>0</v>
      </c>
    </row>
    <row r="690" spans="1:7" ht="28.5" customHeight="1">
      <c r="A690" s="5" t="s">
        <v>22</v>
      </c>
      <c r="B690" s="7" t="s">
        <v>970</v>
      </c>
      <c r="C690" s="7" t="s">
        <v>18</v>
      </c>
      <c r="D690" s="7" t="s">
        <v>3</v>
      </c>
      <c r="E690" s="6">
        <f t="shared" si="27"/>
        <v>150</v>
      </c>
      <c r="F690" s="6">
        <v>150</v>
      </c>
      <c r="G690" s="6"/>
    </row>
    <row r="691" spans="1:7" ht="59.25" customHeight="1">
      <c r="A691" s="13" t="s">
        <v>971</v>
      </c>
      <c r="B691" s="14" t="s">
        <v>972</v>
      </c>
      <c r="C691" s="14"/>
      <c r="D691" s="14"/>
      <c r="E691" s="15">
        <f t="shared" si="27"/>
        <v>350</v>
      </c>
      <c r="F691" s="15">
        <f>F692</f>
        <v>350</v>
      </c>
      <c r="G691" s="15">
        <f>G692</f>
        <v>0</v>
      </c>
    </row>
    <row r="692" spans="1:7" ht="74.25" customHeight="1">
      <c r="A692" s="5" t="s">
        <v>215</v>
      </c>
      <c r="B692" s="7" t="s">
        <v>973</v>
      </c>
      <c r="C692" s="7"/>
      <c r="D692" s="7"/>
      <c r="E692" s="6">
        <f t="shared" si="27"/>
        <v>350</v>
      </c>
      <c r="F692" s="6">
        <f>F693</f>
        <v>350</v>
      </c>
      <c r="G692" s="6">
        <f>G693</f>
        <v>0</v>
      </c>
    </row>
    <row r="693" spans="1:7" ht="28.5" customHeight="1">
      <c r="A693" s="5" t="s">
        <v>22</v>
      </c>
      <c r="B693" s="7" t="s">
        <v>973</v>
      </c>
      <c r="C693" s="7" t="s">
        <v>18</v>
      </c>
      <c r="D693" s="7" t="s">
        <v>3</v>
      </c>
      <c r="E693" s="6">
        <f t="shared" si="27"/>
        <v>350</v>
      </c>
      <c r="F693" s="6">
        <v>350</v>
      </c>
      <c r="G693" s="6"/>
    </row>
    <row r="694" spans="1:7" ht="87" customHeight="1">
      <c r="A694" s="13" t="s">
        <v>211</v>
      </c>
      <c r="B694" s="14" t="s">
        <v>212</v>
      </c>
      <c r="C694" s="14"/>
      <c r="D694" s="14"/>
      <c r="E694" s="15">
        <f aca="true" t="shared" si="28" ref="E694:E701">F694+G694</f>
        <v>1450</v>
      </c>
      <c r="F694" s="15">
        <f aca="true" t="shared" si="29" ref="F694:G696">F695</f>
        <v>1450</v>
      </c>
      <c r="G694" s="15">
        <f t="shared" si="29"/>
        <v>0</v>
      </c>
    </row>
    <row r="695" spans="1:7" ht="93" customHeight="1">
      <c r="A695" s="13" t="s">
        <v>213</v>
      </c>
      <c r="B695" s="14" t="s">
        <v>214</v>
      </c>
      <c r="C695" s="14"/>
      <c r="D695" s="14"/>
      <c r="E695" s="15">
        <f t="shared" si="28"/>
        <v>1450</v>
      </c>
      <c r="F695" s="15">
        <f t="shared" si="29"/>
        <v>1450</v>
      </c>
      <c r="G695" s="15">
        <f t="shared" si="29"/>
        <v>0</v>
      </c>
    </row>
    <row r="696" spans="1:7" ht="71.25" customHeight="1">
      <c r="A696" s="5" t="s">
        <v>215</v>
      </c>
      <c r="B696" s="7" t="s">
        <v>216</v>
      </c>
      <c r="C696" s="7"/>
      <c r="D696" s="7"/>
      <c r="E696" s="6">
        <f t="shared" si="28"/>
        <v>1450</v>
      </c>
      <c r="F696" s="6">
        <f t="shared" si="29"/>
        <v>1450</v>
      </c>
      <c r="G696" s="6">
        <f t="shared" si="29"/>
        <v>0</v>
      </c>
    </row>
    <row r="697" spans="1:7" ht="16.5" customHeight="1">
      <c r="A697" s="5" t="s">
        <v>22</v>
      </c>
      <c r="B697" s="7" t="s">
        <v>216</v>
      </c>
      <c r="C697" s="7" t="s">
        <v>18</v>
      </c>
      <c r="D697" s="7" t="s">
        <v>5</v>
      </c>
      <c r="E697" s="6">
        <f t="shared" si="28"/>
        <v>1450</v>
      </c>
      <c r="F697" s="6">
        <v>1450</v>
      </c>
      <c r="G697" s="6"/>
    </row>
    <row r="698" spans="1:7" ht="76.5" customHeight="1">
      <c r="A698" s="13" t="s">
        <v>328</v>
      </c>
      <c r="B698" s="14" t="s">
        <v>217</v>
      </c>
      <c r="C698" s="14"/>
      <c r="D698" s="14"/>
      <c r="E698" s="15">
        <f t="shared" si="28"/>
        <v>341</v>
      </c>
      <c r="F698" s="15">
        <f aca="true" t="shared" si="30" ref="F698:G700">F699</f>
        <v>0</v>
      </c>
      <c r="G698" s="15">
        <f t="shared" si="30"/>
        <v>341</v>
      </c>
    </row>
    <row r="699" spans="1:7" ht="124.5" customHeight="1">
      <c r="A699" s="13" t="s">
        <v>218</v>
      </c>
      <c r="B699" s="14" t="s">
        <v>219</v>
      </c>
      <c r="C699" s="14"/>
      <c r="D699" s="14"/>
      <c r="E699" s="15">
        <f t="shared" si="28"/>
        <v>341</v>
      </c>
      <c r="F699" s="15">
        <f t="shared" si="30"/>
        <v>0</v>
      </c>
      <c r="G699" s="15">
        <f t="shared" si="30"/>
        <v>341</v>
      </c>
    </row>
    <row r="700" spans="1:7" ht="48" customHeight="1">
      <c r="A700" s="5" t="s">
        <v>220</v>
      </c>
      <c r="B700" s="7" t="s">
        <v>221</v>
      </c>
      <c r="C700" s="7"/>
      <c r="D700" s="7"/>
      <c r="E700" s="6">
        <f t="shared" si="28"/>
        <v>341</v>
      </c>
      <c r="F700" s="6">
        <f t="shared" si="30"/>
        <v>0</v>
      </c>
      <c r="G700" s="6">
        <f t="shared" si="30"/>
        <v>341</v>
      </c>
    </row>
    <row r="701" spans="1:7" ht="130.5" customHeight="1">
      <c r="A701" s="5" t="s">
        <v>27</v>
      </c>
      <c r="B701" s="7" t="s">
        <v>221</v>
      </c>
      <c r="C701" s="7" t="s">
        <v>15</v>
      </c>
      <c r="D701" s="7" t="s">
        <v>48</v>
      </c>
      <c r="E701" s="6">
        <f t="shared" si="28"/>
        <v>341</v>
      </c>
      <c r="F701" s="6"/>
      <c r="G701" s="6">
        <v>341</v>
      </c>
    </row>
    <row r="702" spans="1:7" ht="90.75" customHeight="1">
      <c r="A702" s="13" t="s">
        <v>49</v>
      </c>
      <c r="B702" s="14" t="s">
        <v>154</v>
      </c>
      <c r="C702" s="14"/>
      <c r="D702" s="14"/>
      <c r="E702" s="15">
        <f>F702+G702</f>
        <v>2786</v>
      </c>
      <c r="F702" s="15">
        <f>F703</f>
        <v>0</v>
      </c>
      <c r="G702" s="15">
        <f>G703</f>
        <v>2786</v>
      </c>
    </row>
    <row r="703" spans="1:7" ht="43.5" customHeight="1">
      <c r="A703" s="13" t="s">
        <v>155</v>
      </c>
      <c r="B703" s="14" t="s">
        <v>156</v>
      </c>
      <c r="C703" s="14"/>
      <c r="D703" s="14"/>
      <c r="E703" s="15">
        <f>F703+G703</f>
        <v>2786</v>
      </c>
      <c r="F703" s="15">
        <f>F704+F707</f>
        <v>0</v>
      </c>
      <c r="G703" s="15">
        <f>G704+G707</f>
        <v>2786</v>
      </c>
    </row>
    <row r="704" spans="1:7" ht="108.75" customHeight="1">
      <c r="A704" s="13" t="s">
        <v>157</v>
      </c>
      <c r="B704" s="14" t="s">
        <v>804</v>
      </c>
      <c r="C704" s="14"/>
      <c r="D704" s="14"/>
      <c r="E704" s="15">
        <f aca="true" t="shared" si="31" ref="E704:E709">F704+G704</f>
        <v>2450</v>
      </c>
      <c r="F704" s="15">
        <f>F705</f>
        <v>0</v>
      </c>
      <c r="G704" s="15">
        <f>G705</f>
        <v>2450</v>
      </c>
    </row>
    <row r="705" spans="1:7" ht="84.75" customHeight="1">
      <c r="A705" s="5" t="s">
        <v>897</v>
      </c>
      <c r="B705" s="7" t="s">
        <v>951</v>
      </c>
      <c r="C705" s="14"/>
      <c r="D705" s="14"/>
      <c r="E705" s="6">
        <f t="shared" si="31"/>
        <v>2450</v>
      </c>
      <c r="F705" s="6">
        <f>F706</f>
        <v>0</v>
      </c>
      <c r="G705" s="6">
        <f>G706</f>
        <v>2450</v>
      </c>
    </row>
    <row r="706" spans="1:7" ht="33" customHeight="1">
      <c r="A706" s="5" t="s">
        <v>22</v>
      </c>
      <c r="B706" s="7" t="s">
        <v>951</v>
      </c>
      <c r="C706" s="7" t="s">
        <v>18</v>
      </c>
      <c r="D706" s="7" t="s">
        <v>50</v>
      </c>
      <c r="E706" s="6">
        <f t="shared" si="31"/>
        <v>2450</v>
      </c>
      <c r="F706" s="6"/>
      <c r="G706" s="6">
        <v>2450</v>
      </c>
    </row>
    <row r="707" spans="1:7" ht="90" customHeight="1">
      <c r="A707" s="13" t="s">
        <v>829</v>
      </c>
      <c r="B707" s="14" t="s">
        <v>830</v>
      </c>
      <c r="C707" s="14"/>
      <c r="D707" s="14"/>
      <c r="E707" s="15">
        <f t="shared" si="31"/>
        <v>336</v>
      </c>
      <c r="F707" s="15">
        <f>F708</f>
        <v>0</v>
      </c>
      <c r="G707" s="15">
        <f>G708</f>
        <v>336</v>
      </c>
    </row>
    <row r="708" spans="1:7" ht="57" customHeight="1">
      <c r="A708" s="7" t="s">
        <v>172</v>
      </c>
      <c r="B708" s="7" t="s">
        <v>831</v>
      </c>
      <c r="C708" s="7"/>
      <c r="D708" s="7"/>
      <c r="E708" s="6">
        <f t="shared" si="31"/>
        <v>336</v>
      </c>
      <c r="F708" s="6">
        <f>F709</f>
        <v>0</v>
      </c>
      <c r="G708" s="6">
        <f>G709</f>
        <v>336</v>
      </c>
    </row>
    <row r="709" spans="1:7" ht="130.5" customHeight="1">
      <c r="A709" s="5" t="s">
        <v>27</v>
      </c>
      <c r="B709" s="7" t="s">
        <v>831</v>
      </c>
      <c r="C709" s="7" t="s">
        <v>15</v>
      </c>
      <c r="D709" s="7" t="s">
        <v>6</v>
      </c>
      <c r="E709" s="6">
        <f t="shared" si="31"/>
        <v>336</v>
      </c>
      <c r="F709" s="6"/>
      <c r="G709" s="6">
        <v>336</v>
      </c>
    </row>
    <row r="710" spans="1:7" ht="99.75" customHeight="1">
      <c r="A710" s="13" t="s">
        <v>30</v>
      </c>
      <c r="B710" s="14" t="s">
        <v>229</v>
      </c>
      <c r="C710" s="14"/>
      <c r="D710" s="14"/>
      <c r="E710" s="15">
        <f>SUM(F710:G710)</f>
        <v>317925</v>
      </c>
      <c r="F710" s="15">
        <f>F711+F721+F752+F769+F763</f>
        <v>296868</v>
      </c>
      <c r="G710" s="15">
        <f>G711+G721+G752+G769+G763</f>
        <v>21057</v>
      </c>
    </row>
    <row r="711" spans="1:7" ht="75.75" customHeight="1">
      <c r="A711" s="13" t="s">
        <v>230</v>
      </c>
      <c r="B711" s="14" t="s">
        <v>231</v>
      </c>
      <c r="C711" s="14"/>
      <c r="D711" s="14"/>
      <c r="E711" s="15">
        <f>SUM(F711:G711)</f>
        <v>25926</v>
      </c>
      <c r="F711" s="15">
        <f>F712+F715+F718</f>
        <v>25926</v>
      </c>
      <c r="G711" s="15">
        <f>G712+G715</f>
        <v>0</v>
      </c>
    </row>
    <row r="712" spans="1:7" ht="139.5" customHeight="1">
      <c r="A712" s="14" t="s">
        <v>232</v>
      </c>
      <c r="B712" s="14" t="s">
        <v>233</v>
      </c>
      <c r="C712" s="14"/>
      <c r="D712" s="14"/>
      <c r="E712" s="15">
        <f>F712+G712</f>
        <v>24246</v>
      </c>
      <c r="F712" s="15">
        <f>F713</f>
        <v>24246</v>
      </c>
      <c r="G712" s="15">
        <f>G713</f>
        <v>0</v>
      </c>
    </row>
    <row r="713" spans="1:7" ht="16.5" customHeight="1">
      <c r="A713" s="36" t="s">
        <v>100</v>
      </c>
      <c r="B713" s="7" t="s">
        <v>234</v>
      </c>
      <c r="C713" s="7"/>
      <c r="D713" s="7"/>
      <c r="E713" s="6">
        <f>F713+G713</f>
        <v>24246</v>
      </c>
      <c r="F713" s="6">
        <f>F714</f>
        <v>24246</v>
      </c>
      <c r="G713" s="6"/>
    </row>
    <row r="714" spans="1:7" ht="50.25" customHeight="1">
      <c r="A714" s="5" t="s">
        <v>24</v>
      </c>
      <c r="B714" s="7" t="s">
        <v>234</v>
      </c>
      <c r="C714" s="7" t="s">
        <v>16</v>
      </c>
      <c r="D714" s="7" t="s">
        <v>4</v>
      </c>
      <c r="E714" s="6">
        <f>SUM(F714:G714)</f>
        <v>24246</v>
      </c>
      <c r="F714" s="6">
        <v>24246</v>
      </c>
      <c r="G714" s="6"/>
    </row>
    <row r="715" spans="1:7" ht="66" customHeight="1">
      <c r="A715" s="14" t="s">
        <v>235</v>
      </c>
      <c r="B715" s="14" t="s">
        <v>236</v>
      </c>
      <c r="C715" s="14"/>
      <c r="D715" s="14"/>
      <c r="E715" s="15">
        <f>F715+G715</f>
        <v>180</v>
      </c>
      <c r="F715" s="15">
        <f>F716</f>
        <v>180</v>
      </c>
      <c r="G715" s="15">
        <f>G716</f>
        <v>0</v>
      </c>
    </row>
    <row r="716" spans="1:7" ht="16.5" customHeight="1">
      <c r="A716" s="36" t="s">
        <v>77</v>
      </c>
      <c r="B716" s="7" t="s">
        <v>237</v>
      </c>
      <c r="C716" s="7"/>
      <c r="D716" s="7"/>
      <c r="E716" s="6">
        <f>SUM(F716:G716)</f>
        <v>180</v>
      </c>
      <c r="F716" s="6">
        <f>F717</f>
        <v>180</v>
      </c>
      <c r="G716" s="6">
        <f>G717</f>
        <v>0</v>
      </c>
    </row>
    <row r="717" spans="1:7" ht="54.75" customHeight="1">
      <c r="A717" s="5" t="s">
        <v>24</v>
      </c>
      <c r="B717" s="7" t="s">
        <v>237</v>
      </c>
      <c r="C717" s="7" t="s">
        <v>16</v>
      </c>
      <c r="D717" s="7" t="s">
        <v>4</v>
      </c>
      <c r="E717" s="6">
        <f>SUM(F717:G717)</f>
        <v>180</v>
      </c>
      <c r="F717" s="6">
        <v>180</v>
      </c>
      <c r="G717" s="6"/>
    </row>
    <row r="718" spans="1:7" ht="112.5" customHeight="1">
      <c r="A718" s="14" t="s">
        <v>806</v>
      </c>
      <c r="B718" s="14" t="s">
        <v>807</v>
      </c>
      <c r="C718" s="14"/>
      <c r="D718" s="14"/>
      <c r="E718" s="15">
        <f>F718+G718</f>
        <v>1500</v>
      </c>
      <c r="F718" s="15">
        <f>F719</f>
        <v>1500</v>
      </c>
      <c r="G718" s="15">
        <f>G719</f>
        <v>0</v>
      </c>
    </row>
    <row r="719" spans="1:7" ht="20.25" customHeight="1">
      <c r="A719" s="36" t="s">
        <v>77</v>
      </c>
      <c r="B719" s="7" t="s">
        <v>808</v>
      </c>
      <c r="C719" s="7"/>
      <c r="D719" s="7"/>
      <c r="E719" s="6">
        <f>F719+G719</f>
        <v>1500</v>
      </c>
      <c r="F719" s="6">
        <f>F720</f>
        <v>1500</v>
      </c>
      <c r="G719" s="6">
        <f>G720</f>
        <v>0</v>
      </c>
    </row>
    <row r="720" spans="1:7" ht="39.75" customHeight="1">
      <c r="A720" s="5" t="s">
        <v>24</v>
      </c>
      <c r="B720" s="7" t="s">
        <v>808</v>
      </c>
      <c r="C720" s="7" t="s">
        <v>16</v>
      </c>
      <c r="D720" s="7" t="s">
        <v>4</v>
      </c>
      <c r="E720" s="6">
        <f>F720+G720</f>
        <v>1500</v>
      </c>
      <c r="F720" s="6">
        <v>1500</v>
      </c>
      <c r="G720" s="6"/>
    </row>
    <row r="721" spans="1:7" ht="75" customHeight="1">
      <c r="A721" s="37" t="s">
        <v>238</v>
      </c>
      <c r="B721" s="14" t="s">
        <v>239</v>
      </c>
      <c r="C721" s="14"/>
      <c r="D721" s="14"/>
      <c r="E721" s="15">
        <f>SUM(F721:G721)</f>
        <v>249401</v>
      </c>
      <c r="F721" s="15">
        <f>F722+F725+F731+F734+F737+F742+F749</f>
        <v>239043</v>
      </c>
      <c r="G721" s="15">
        <f>G722+G725+G731+G734+G737+G742+G749</f>
        <v>10358</v>
      </c>
    </row>
    <row r="722" spans="1:7" ht="53.25" customHeight="1">
      <c r="A722" s="38" t="s">
        <v>240</v>
      </c>
      <c r="B722" s="14" t="s">
        <v>241</v>
      </c>
      <c r="C722" s="14"/>
      <c r="D722" s="14"/>
      <c r="E722" s="15">
        <f>F722+G722</f>
        <v>90084</v>
      </c>
      <c r="F722" s="15">
        <f>F723</f>
        <v>90084</v>
      </c>
      <c r="G722" s="15">
        <f>G723</f>
        <v>0</v>
      </c>
    </row>
    <row r="723" spans="1:7" ht="33" customHeight="1">
      <c r="A723" s="39" t="s">
        <v>242</v>
      </c>
      <c r="B723" s="7" t="s">
        <v>243</v>
      </c>
      <c r="C723" s="7"/>
      <c r="D723" s="7"/>
      <c r="E723" s="6">
        <f>SUM(F723:G723)</f>
        <v>90084</v>
      </c>
      <c r="F723" s="6">
        <f>F724</f>
        <v>90084</v>
      </c>
      <c r="G723" s="6">
        <f>G724</f>
        <v>0</v>
      </c>
    </row>
    <row r="724" spans="1:7" ht="50.25" customHeight="1">
      <c r="A724" s="5" t="s">
        <v>24</v>
      </c>
      <c r="B724" s="7" t="s">
        <v>243</v>
      </c>
      <c r="C724" s="7" t="s">
        <v>16</v>
      </c>
      <c r="D724" s="7" t="s">
        <v>5</v>
      </c>
      <c r="E724" s="6">
        <f>SUM(F724:G724)</f>
        <v>90084</v>
      </c>
      <c r="F724" s="6">
        <f>93532-3448</f>
        <v>90084</v>
      </c>
      <c r="G724" s="6"/>
    </row>
    <row r="725" spans="1:7" ht="89.25" customHeight="1">
      <c r="A725" s="38" t="s">
        <v>244</v>
      </c>
      <c r="B725" s="14" t="s">
        <v>245</v>
      </c>
      <c r="C725" s="14"/>
      <c r="D725" s="14"/>
      <c r="E725" s="15">
        <f>F725+G725</f>
        <v>92696</v>
      </c>
      <c r="F725" s="15">
        <f>F726</f>
        <v>92696</v>
      </c>
      <c r="G725" s="15">
        <f>G726</f>
        <v>0</v>
      </c>
    </row>
    <row r="726" spans="1:7" ht="37.5" customHeight="1">
      <c r="A726" s="5" t="s">
        <v>246</v>
      </c>
      <c r="B726" s="7" t="s">
        <v>247</v>
      </c>
      <c r="C726" s="7"/>
      <c r="D726" s="7"/>
      <c r="E726" s="6">
        <f>SUM(F726:G726)</f>
        <v>92696</v>
      </c>
      <c r="F726" s="6">
        <f>F727+F728+F729+F730</f>
        <v>92696</v>
      </c>
      <c r="G726" s="6">
        <f>G727+G728+G729+G730</f>
        <v>0</v>
      </c>
    </row>
    <row r="727" spans="1:7" ht="123" customHeight="1">
      <c r="A727" s="5" t="s">
        <v>27</v>
      </c>
      <c r="B727" s="7" t="s">
        <v>247</v>
      </c>
      <c r="C727" s="7" t="s">
        <v>15</v>
      </c>
      <c r="D727" s="7" t="s">
        <v>5</v>
      </c>
      <c r="E727" s="6">
        <f>F727+G727</f>
        <v>6276</v>
      </c>
      <c r="F727" s="6">
        <v>6276</v>
      </c>
      <c r="G727" s="6"/>
    </row>
    <row r="728" spans="1:7" ht="49.5" customHeight="1">
      <c r="A728" s="5" t="s">
        <v>24</v>
      </c>
      <c r="B728" s="7" t="s">
        <v>247</v>
      </c>
      <c r="C728" s="7" t="s">
        <v>16</v>
      </c>
      <c r="D728" s="7" t="s">
        <v>5</v>
      </c>
      <c r="E728" s="6">
        <f>F728+G728</f>
        <v>7467</v>
      </c>
      <c r="F728" s="6">
        <v>7467</v>
      </c>
      <c r="G728" s="6"/>
    </row>
    <row r="729" spans="1:7" ht="74.25" customHeight="1">
      <c r="A729" s="7" t="s">
        <v>21</v>
      </c>
      <c r="B729" s="7" t="s">
        <v>247</v>
      </c>
      <c r="C729" s="7" t="s">
        <v>17</v>
      </c>
      <c r="D729" s="7" t="s">
        <v>5</v>
      </c>
      <c r="E729" s="6">
        <f>F729+G729</f>
        <v>78868</v>
      </c>
      <c r="F729" s="6">
        <v>78868</v>
      </c>
      <c r="G729" s="6"/>
    </row>
    <row r="730" spans="1:7" ht="16.5" customHeight="1">
      <c r="A730" s="5" t="s">
        <v>22</v>
      </c>
      <c r="B730" s="7" t="s">
        <v>247</v>
      </c>
      <c r="C730" s="7" t="s">
        <v>18</v>
      </c>
      <c r="D730" s="7" t="s">
        <v>5</v>
      </c>
      <c r="E730" s="6">
        <f>SUM(F730:G730)</f>
        <v>85</v>
      </c>
      <c r="F730" s="6">
        <v>85</v>
      </c>
      <c r="G730" s="6"/>
    </row>
    <row r="731" spans="1:7" ht="98.25" customHeight="1">
      <c r="A731" s="38" t="s">
        <v>248</v>
      </c>
      <c r="B731" s="14" t="s">
        <v>249</v>
      </c>
      <c r="C731" s="14"/>
      <c r="D731" s="14"/>
      <c r="E731" s="15">
        <f>F731+G731</f>
        <v>14560</v>
      </c>
      <c r="F731" s="15">
        <f>F732</f>
        <v>14560</v>
      </c>
      <c r="G731" s="15">
        <f>G732</f>
        <v>0</v>
      </c>
    </row>
    <row r="732" spans="1:7" ht="36" customHeight="1">
      <c r="A732" s="5" t="s">
        <v>242</v>
      </c>
      <c r="B732" s="7" t="s">
        <v>250</v>
      </c>
      <c r="C732" s="7"/>
      <c r="D732" s="7"/>
      <c r="E732" s="6">
        <f>SUM(F732:G732)</f>
        <v>14560</v>
      </c>
      <c r="F732" s="6">
        <f>F733</f>
        <v>14560</v>
      </c>
      <c r="G732" s="6">
        <f>G733</f>
        <v>0</v>
      </c>
    </row>
    <row r="733" spans="1:7" ht="49.5" customHeight="1">
      <c r="A733" s="5" t="s">
        <v>24</v>
      </c>
      <c r="B733" s="7" t="s">
        <v>250</v>
      </c>
      <c r="C733" s="7" t="s">
        <v>16</v>
      </c>
      <c r="D733" s="7" t="s">
        <v>5</v>
      </c>
      <c r="E733" s="6">
        <f>SUM(F733:G733)</f>
        <v>14560</v>
      </c>
      <c r="F733" s="6">
        <v>14560</v>
      </c>
      <c r="G733" s="6"/>
    </row>
    <row r="734" spans="1:7" ht="54.75" customHeight="1">
      <c r="A734" s="40" t="s">
        <v>251</v>
      </c>
      <c r="B734" s="14" t="s">
        <v>252</v>
      </c>
      <c r="C734" s="14"/>
      <c r="D734" s="14"/>
      <c r="E734" s="15">
        <f>F734+G734</f>
        <v>7402</v>
      </c>
      <c r="F734" s="15">
        <f>F735</f>
        <v>7402</v>
      </c>
      <c r="G734" s="15">
        <f>G735</f>
        <v>0</v>
      </c>
    </row>
    <row r="735" spans="1:7" ht="16.5" customHeight="1">
      <c r="A735" s="5" t="s">
        <v>253</v>
      </c>
      <c r="B735" s="7" t="s">
        <v>254</v>
      </c>
      <c r="C735" s="7"/>
      <c r="D735" s="7"/>
      <c r="E735" s="6">
        <f>SUM(F735:G735)</f>
        <v>7402</v>
      </c>
      <c r="F735" s="6">
        <f>F736</f>
        <v>7402</v>
      </c>
      <c r="G735" s="6">
        <f>G736</f>
        <v>0</v>
      </c>
    </row>
    <row r="736" spans="1:7" ht="52.5" customHeight="1">
      <c r="A736" s="5" t="s">
        <v>24</v>
      </c>
      <c r="B736" s="7" t="s">
        <v>254</v>
      </c>
      <c r="C736" s="7" t="s">
        <v>16</v>
      </c>
      <c r="D736" s="7" t="s">
        <v>5</v>
      </c>
      <c r="E736" s="6">
        <f>SUM(F736:G736)</f>
        <v>7402</v>
      </c>
      <c r="F736" s="6">
        <f>3954+3448</f>
        <v>7402</v>
      </c>
      <c r="G736" s="6"/>
    </row>
    <row r="737" spans="1:7" ht="74.25" customHeight="1">
      <c r="A737" s="40" t="s">
        <v>255</v>
      </c>
      <c r="B737" s="14" t="s">
        <v>256</v>
      </c>
      <c r="C737" s="14"/>
      <c r="D737" s="14"/>
      <c r="E737" s="15">
        <f>F737+G737</f>
        <v>1096</v>
      </c>
      <c r="F737" s="15">
        <f>F738+F740</f>
        <v>816</v>
      </c>
      <c r="G737" s="15">
        <f>G738+G740</f>
        <v>280</v>
      </c>
    </row>
    <row r="738" spans="1:7" ht="16.5" customHeight="1">
      <c r="A738" s="5" t="s">
        <v>253</v>
      </c>
      <c r="B738" s="7" t="s">
        <v>257</v>
      </c>
      <c r="C738" s="7"/>
      <c r="D738" s="7"/>
      <c r="E738" s="6">
        <f>SUM(F738:G738)</f>
        <v>816</v>
      </c>
      <c r="F738" s="6">
        <f>F739</f>
        <v>816</v>
      </c>
      <c r="G738" s="6">
        <f>G739</f>
        <v>0</v>
      </c>
    </row>
    <row r="739" spans="1:7" ht="51.75" customHeight="1">
      <c r="A739" s="5" t="s">
        <v>24</v>
      </c>
      <c r="B739" s="7" t="s">
        <v>257</v>
      </c>
      <c r="C739" s="7" t="s">
        <v>16</v>
      </c>
      <c r="D739" s="7" t="s">
        <v>5</v>
      </c>
      <c r="E739" s="6">
        <f>SUM(F739:G739)</f>
        <v>816</v>
      </c>
      <c r="F739" s="6">
        <v>816</v>
      </c>
      <c r="G739" s="6"/>
    </row>
    <row r="740" spans="1:7" ht="104.25" customHeight="1">
      <c r="A740" s="41" t="s">
        <v>258</v>
      </c>
      <c r="B740" s="7" t="s">
        <v>259</v>
      </c>
      <c r="C740" s="7"/>
      <c r="D740" s="7"/>
      <c r="E740" s="6">
        <f>SUM(F740:G740)</f>
        <v>280</v>
      </c>
      <c r="F740" s="6">
        <f>F741</f>
        <v>0</v>
      </c>
      <c r="G740" s="6">
        <f>G741</f>
        <v>280</v>
      </c>
    </row>
    <row r="741" spans="1:7" ht="49.5" customHeight="1">
      <c r="A741" s="7" t="s">
        <v>24</v>
      </c>
      <c r="B741" s="7" t="s">
        <v>259</v>
      </c>
      <c r="C741" s="7" t="s">
        <v>16</v>
      </c>
      <c r="D741" s="7" t="s">
        <v>5</v>
      </c>
      <c r="E741" s="6">
        <f>SUM(F741:G741)</f>
        <v>280</v>
      </c>
      <c r="F741" s="6"/>
      <c r="G741" s="6">
        <v>280</v>
      </c>
    </row>
    <row r="742" spans="1:7" ht="74.25" customHeight="1">
      <c r="A742" s="38" t="s">
        <v>260</v>
      </c>
      <c r="B742" s="14" t="s">
        <v>261</v>
      </c>
      <c r="C742" s="14"/>
      <c r="D742" s="14"/>
      <c r="E742" s="15">
        <f aca="true" t="shared" si="32" ref="E742:E751">F742+G742</f>
        <v>37065</v>
      </c>
      <c r="F742" s="15">
        <f>F743+F745+F747</f>
        <v>26987</v>
      </c>
      <c r="G742" s="15">
        <f>G743+G745+G747</f>
        <v>10078</v>
      </c>
    </row>
    <row r="743" spans="1:7" ht="16.5" customHeight="1">
      <c r="A743" s="7" t="s">
        <v>77</v>
      </c>
      <c r="B743" s="7" t="s">
        <v>262</v>
      </c>
      <c r="C743" s="7"/>
      <c r="D743" s="7"/>
      <c r="E743" s="6">
        <f t="shared" si="32"/>
        <v>15915</v>
      </c>
      <c r="F743" s="6">
        <f>F744</f>
        <v>15915</v>
      </c>
      <c r="G743" s="6">
        <f>G744</f>
        <v>0</v>
      </c>
    </row>
    <row r="744" spans="1:7" ht="51" customHeight="1">
      <c r="A744" s="7" t="s">
        <v>24</v>
      </c>
      <c r="B744" s="7" t="s">
        <v>262</v>
      </c>
      <c r="C744" s="7" t="s">
        <v>16</v>
      </c>
      <c r="D744" s="7" t="s">
        <v>5</v>
      </c>
      <c r="E744" s="6">
        <f t="shared" si="32"/>
        <v>15915</v>
      </c>
      <c r="F744" s="6">
        <f>2750+4006+789+8370</f>
        <v>15915</v>
      </c>
      <c r="G744" s="6"/>
    </row>
    <row r="745" spans="1:7" ht="16.5" customHeight="1">
      <c r="A745" s="7" t="s">
        <v>194</v>
      </c>
      <c r="B745" s="7" t="s">
        <v>263</v>
      </c>
      <c r="C745" s="7"/>
      <c r="D745" s="7"/>
      <c r="E745" s="6">
        <f t="shared" si="32"/>
        <v>11072</v>
      </c>
      <c r="F745" s="6">
        <f>F746</f>
        <v>11072</v>
      </c>
      <c r="G745" s="6">
        <f>G746</f>
        <v>0</v>
      </c>
    </row>
    <row r="746" spans="1:7" ht="49.5" customHeight="1">
      <c r="A746" s="7" t="s">
        <v>25</v>
      </c>
      <c r="B746" s="7" t="s">
        <v>263</v>
      </c>
      <c r="C746" s="7" t="s">
        <v>20</v>
      </c>
      <c r="D746" s="7" t="s">
        <v>5</v>
      </c>
      <c r="E746" s="6">
        <f t="shared" si="32"/>
        <v>11072</v>
      </c>
      <c r="F746" s="6">
        <f>320+3935+6817</f>
        <v>11072</v>
      </c>
      <c r="G746" s="6"/>
    </row>
    <row r="747" spans="1:7" ht="78" customHeight="1">
      <c r="A747" s="7" t="s">
        <v>985</v>
      </c>
      <c r="B747" s="41" t="s">
        <v>986</v>
      </c>
      <c r="C747" s="7"/>
      <c r="D747" s="7"/>
      <c r="E747" s="6">
        <f t="shared" si="32"/>
        <v>10078</v>
      </c>
      <c r="F747" s="6">
        <f>F748</f>
        <v>0</v>
      </c>
      <c r="G747" s="6">
        <f>G748</f>
        <v>10078</v>
      </c>
    </row>
    <row r="748" spans="1:7" ht="49.5" customHeight="1">
      <c r="A748" s="7" t="s">
        <v>24</v>
      </c>
      <c r="B748" s="41" t="s">
        <v>986</v>
      </c>
      <c r="C748" s="7" t="s">
        <v>16</v>
      </c>
      <c r="D748" s="7" t="s">
        <v>5</v>
      </c>
      <c r="E748" s="6">
        <f t="shared" si="32"/>
        <v>10078</v>
      </c>
      <c r="F748" s="6"/>
      <c r="G748" s="6">
        <v>10078</v>
      </c>
    </row>
    <row r="749" spans="1:7" ht="55.5" customHeight="1">
      <c r="A749" s="38" t="s">
        <v>264</v>
      </c>
      <c r="B749" s="14" t="s">
        <v>265</v>
      </c>
      <c r="C749" s="14"/>
      <c r="D749" s="14"/>
      <c r="E749" s="15">
        <f t="shared" si="32"/>
        <v>6498</v>
      </c>
      <c r="F749" s="15">
        <f>F750</f>
        <v>6498</v>
      </c>
      <c r="G749" s="15">
        <f>G750</f>
        <v>0</v>
      </c>
    </row>
    <row r="750" spans="1:7" ht="72" customHeight="1">
      <c r="A750" s="42" t="s">
        <v>266</v>
      </c>
      <c r="B750" s="7" t="s">
        <v>267</v>
      </c>
      <c r="C750" s="7"/>
      <c r="D750" s="7"/>
      <c r="E750" s="6">
        <f t="shared" si="32"/>
        <v>6498</v>
      </c>
      <c r="F750" s="6">
        <f>F751</f>
        <v>6498</v>
      </c>
      <c r="G750" s="6">
        <f>G751</f>
        <v>0</v>
      </c>
    </row>
    <row r="751" spans="1:7" ht="76.5" customHeight="1">
      <c r="A751" s="7" t="s">
        <v>21</v>
      </c>
      <c r="B751" s="7" t="s">
        <v>267</v>
      </c>
      <c r="C751" s="7" t="s">
        <v>17</v>
      </c>
      <c r="D751" s="7" t="s">
        <v>3</v>
      </c>
      <c r="E751" s="6">
        <f t="shared" si="32"/>
        <v>6498</v>
      </c>
      <c r="F751" s="6">
        <v>6498</v>
      </c>
      <c r="G751" s="7"/>
    </row>
    <row r="752" spans="1:7" ht="55.5" customHeight="1">
      <c r="A752" s="14" t="s">
        <v>268</v>
      </c>
      <c r="B752" s="14" t="s">
        <v>269</v>
      </c>
      <c r="C752" s="14"/>
      <c r="D752" s="14"/>
      <c r="E752" s="15">
        <f>SUM(F752:G752)</f>
        <v>3874</v>
      </c>
      <c r="F752" s="15">
        <f>F753</f>
        <v>3874</v>
      </c>
      <c r="G752" s="15">
        <f>G753</f>
        <v>0</v>
      </c>
    </row>
    <row r="753" spans="1:7" ht="40.5" customHeight="1">
      <c r="A753" s="14" t="s">
        <v>270</v>
      </c>
      <c r="B753" s="14" t="s">
        <v>271</v>
      </c>
      <c r="C753" s="14"/>
      <c r="D753" s="14"/>
      <c r="E753" s="15">
        <f>F753+G753</f>
        <v>3874</v>
      </c>
      <c r="F753" s="15">
        <f>F754+F761</f>
        <v>3874</v>
      </c>
      <c r="G753" s="15">
        <f>G754</f>
        <v>0</v>
      </c>
    </row>
    <row r="754" spans="1:7" ht="54" customHeight="1">
      <c r="A754" s="16" t="s">
        <v>85</v>
      </c>
      <c r="B754" s="7" t="s">
        <v>272</v>
      </c>
      <c r="C754" s="7"/>
      <c r="D754" s="7"/>
      <c r="E754" s="6">
        <f>SUM(F754:G754)</f>
        <v>3136</v>
      </c>
      <c r="F754" s="6">
        <f>F755+F756+F757+F760+F758+F759</f>
        <v>3136</v>
      </c>
      <c r="G754" s="6">
        <f>G756</f>
        <v>0</v>
      </c>
    </row>
    <row r="755" spans="1:7" ht="52.5" customHeight="1">
      <c r="A755" s="7" t="s">
        <v>24</v>
      </c>
      <c r="B755" s="7" t="s">
        <v>272</v>
      </c>
      <c r="C755" s="7" t="s">
        <v>16</v>
      </c>
      <c r="D755" s="7" t="s">
        <v>37</v>
      </c>
      <c r="E755" s="6">
        <f aca="true" t="shared" si="33" ref="E755:E760">F755+G755</f>
        <v>5</v>
      </c>
      <c r="F755" s="6">
        <v>5</v>
      </c>
      <c r="G755" s="6"/>
    </row>
    <row r="756" spans="1:7" ht="78.75" customHeight="1">
      <c r="A756" s="7" t="s">
        <v>21</v>
      </c>
      <c r="B756" s="7" t="s">
        <v>272</v>
      </c>
      <c r="C756" s="7" t="s">
        <v>17</v>
      </c>
      <c r="D756" s="7" t="s">
        <v>34</v>
      </c>
      <c r="E756" s="6">
        <f t="shared" si="33"/>
        <v>1143</v>
      </c>
      <c r="F756" s="6">
        <v>1143</v>
      </c>
      <c r="G756" s="6"/>
    </row>
    <row r="757" spans="1:7" ht="85.5" customHeight="1">
      <c r="A757" s="7" t="s">
        <v>21</v>
      </c>
      <c r="B757" s="7" t="s">
        <v>272</v>
      </c>
      <c r="C757" s="7" t="s">
        <v>17</v>
      </c>
      <c r="D757" s="7" t="s">
        <v>33</v>
      </c>
      <c r="E757" s="6">
        <f t="shared" si="33"/>
        <v>1860</v>
      </c>
      <c r="F757" s="6">
        <v>1860</v>
      </c>
      <c r="G757" s="6"/>
    </row>
    <row r="758" spans="1:7" ht="81" customHeight="1">
      <c r="A758" s="7" t="s">
        <v>21</v>
      </c>
      <c r="B758" s="7" t="s">
        <v>272</v>
      </c>
      <c r="C758" s="7" t="s">
        <v>17</v>
      </c>
      <c r="D758" s="7" t="s">
        <v>873</v>
      </c>
      <c r="E758" s="6">
        <f t="shared" si="33"/>
        <v>107</v>
      </c>
      <c r="F758" s="6">
        <v>107</v>
      </c>
      <c r="G758" s="6"/>
    </row>
    <row r="759" spans="1:7" ht="87.75" customHeight="1">
      <c r="A759" s="7" t="s">
        <v>21</v>
      </c>
      <c r="B759" s="7" t="s">
        <v>272</v>
      </c>
      <c r="C759" s="7" t="s">
        <v>17</v>
      </c>
      <c r="D759" s="7" t="s">
        <v>448</v>
      </c>
      <c r="E759" s="6">
        <f t="shared" si="33"/>
        <v>8</v>
      </c>
      <c r="F759" s="6">
        <v>8</v>
      </c>
      <c r="G759" s="6"/>
    </row>
    <row r="760" spans="1:7" ht="70.5" customHeight="1">
      <c r="A760" s="7" t="s">
        <v>21</v>
      </c>
      <c r="B760" s="7" t="s">
        <v>272</v>
      </c>
      <c r="C760" s="7" t="s">
        <v>17</v>
      </c>
      <c r="D760" s="7" t="s">
        <v>37</v>
      </c>
      <c r="E760" s="6">
        <f t="shared" si="33"/>
        <v>13</v>
      </c>
      <c r="F760" s="6">
        <v>13</v>
      </c>
      <c r="G760" s="6"/>
    </row>
    <row r="761" spans="1:7" ht="18.75" customHeight="1">
      <c r="A761" s="20" t="s">
        <v>77</v>
      </c>
      <c r="B761" s="7" t="s">
        <v>273</v>
      </c>
      <c r="C761" s="7"/>
      <c r="D761" s="7"/>
      <c r="E761" s="6">
        <f aca="true" t="shared" si="34" ref="E761:E767">SUM(F761:G761)</f>
        <v>738</v>
      </c>
      <c r="F761" s="6">
        <f>F762</f>
        <v>738</v>
      </c>
      <c r="G761" s="6">
        <f>G762</f>
        <v>0</v>
      </c>
    </row>
    <row r="762" spans="1:7" ht="60" customHeight="1">
      <c r="A762" s="7" t="s">
        <v>24</v>
      </c>
      <c r="B762" s="7" t="s">
        <v>273</v>
      </c>
      <c r="C762" s="7" t="s">
        <v>16</v>
      </c>
      <c r="D762" s="7" t="s">
        <v>34</v>
      </c>
      <c r="E762" s="6">
        <f>F762+G762</f>
        <v>738</v>
      </c>
      <c r="F762" s="6">
        <f>740-2</f>
        <v>738</v>
      </c>
      <c r="G762" s="6"/>
    </row>
    <row r="763" spans="1:7" s="1" customFormat="1" ht="51.75" customHeight="1">
      <c r="A763" s="14" t="s">
        <v>834</v>
      </c>
      <c r="B763" s="14" t="s">
        <v>836</v>
      </c>
      <c r="C763" s="14"/>
      <c r="D763" s="14"/>
      <c r="E763" s="15">
        <f t="shared" si="34"/>
        <v>16481</v>
      </c>
      <c r="F763" s="15">
        <f>F764</f>
        <v>5782</v>
      </c>
      <c r="G763" s="15">
        <f>G764</f>
        <v>10699</v>
      </c>
    </row>
    <row r="764" spans="1:7" s="1" customFormat="1" ht="57.75" customHeight="1">
      <c r="A764" s="14" t="s">
        <v>835</v>
      </c>
      <c r="B764" s="14" t="s">
        <v>837</v>
      </c>
      <c r="C764" s="14"/>
      <c r="D764" s="14"/>
      <c r="E764" s="15">
        <f t="shared" si="34"/>
        <v>16481</v>
      </c>
      <c r="F764" s="15">
        <f>F765+F767</f>
        <v>5782</v>
      </c>
      <c r="G764" s="15">
        <f>G765+G767</f>
        <v>10699</v>
      </c>
    </row>
    <row r="765" spans="1:7" ht="34.5" customHeight="1">
      <c r="A765" s="20" t="s">
        <v>95</v>
      </c>
      <c r="B765" s="7" t="s">
        <v>838</v>
      </c>
      <c r="C765" s="7"/>
      <c r="D765" s="7"/>
      <c r="E765" s="6">
        <f t="shared" si="34"/>
        <v>10661</v>
      </c>
      <c r="F765" s="6">
        <f>F766</f>
        <v>5782</v>
      </c>
      <c r="G765" s="6">
        <f>G766</f>
        <v>4879</v>
      </c>
    </row>
    <row r="766" spans="1:7" ht="60" customHeight="1">
      <c r="A766" s="7" t="s">
        <v>25</v>
      </c>
      <c r="B766" s="7" t="s">
        <v>838</v>
      </c>
      <c r="C766" s="7" t="s">
        <v>20</v>
      </c>
      <c r="D766" s="7" t="s">
        <v>839</v>
      </c>
      <c r="E766" s="6">
        <f t="shared" si="34"/>
        <v>10661</v>
      </c>
      <c r="F766" s="6">
        <f>6739-1300+343</f>
        <v>5782</v>
      </c>
      <c r="G766" s="6">
        <v>4879</v>
      </c>
    </row>
    <row r="767" spans="1:7" ht="57.75" customHeight="1">
      <c r="A767" s="7" t="s">
        <v>862</v>
      </c>
      <c r="B767" s="7" t="s">
        <v>917</v>
      </c>
      <c r="C767" s="7"/>
      <c r="D767" s="7"/>
      <c r="E767" s="6">
        <f t="shared" si="34"/>
        <v>5820</v>
      </c>
      <c r="F767" s="6">
        <f>F768</f>
        <v>0</v>
      </c>
      <c r="G767" s="6">
        <f>G768</f>
        <v>5820</v>
      </c>
    </row>
    <row r="768" spans="1:7" ht="49.5" customHeight="1">
      <c r="A768" s="7" t="s">
        <v>25</v>
      </c>
      <c r="B768" s="7" t="s">
        <v>917</v>
      </c>
      <c r="C768" s="7" t="s">
        <v>20</v>
      </c>
      <c r="D768" s="7" t="s">
        <v>839</v>
      </c>
      <c r="E768" s="6">
        <f>SUM(F768:G768)</f>
        <v>5820</v>
      </c>
      <c r="F768" s="6"/>
      <c r="G768" s="6">
        <f>3984-3984+5820</f>
        <v>5820</v>
      </c>
    </row>
    <row r="769" spans="1:7" ht="135.75" customHeight="1">
      <c r="A769" s="13" t="s">
        <v>274</v>
      </c>
      <c r="B769" s="14" t="s">
        <v>275</v>
      </c>
      <c r="C769" s="14"/>
      <c r="D769" s="14"/>
      <c r="E769" s="15">
        <f>SUM(F769:G769)</f>
        <v>22243</v>
      </c>
      <c r="F769" s="15">
        <f>F770</f>
        <v>22243</v>
      </c>
      <c r="G769" s="15">
        <f>G770</f>
        <v>0</v>
      </c>
    </row>
    <row r="770" spans="1:7" ht="78.75" customHeight="1">
      <c r="A770" s="14" t="s">
        <v>276</v>
      </c>
      <c r="B770" s="14" t="s">
        <v>277</v>
      </c>
      <c r="C770" s="14"/>
      <c r="D770" s="14"/>
      <c r="E770" s="15">
        <f>F770+G770</f>
        <v>22243</v>
      </c>
      <c r="F770" s="15">
        <f>F771</f>
        <v>22243</v>
      </c>
      <c r="G770" s="15">
        <f>G771</f>
        <v>0</v>
      </c>
    </row>
    <row r="771" spans="1:7" ht="88.5" customHeight="1">
      <c r="A771" s="5" t="s">
        <v>85</v>
      </c>
      <c r="B771" s="7" t="s">
        <v>278</v>
      </c>
      <c r="C771" s="7"/>
      <c r="D771" s="7"/>
      <c r="E771" s="6">
        <f aca="true" t="shared" si="35" ref="E771:E776">SUM(F771:G771)</f>
        <v>22243</v>
      </c>
      <c r="F771" s="6">
        <f>F772+F773+F774</f>
        <v>22243</v>
      </c>
      <c r="G771" s="6">
        <f>G772+G773+G774</f>
        <v>0</v>
      </c>
    </row>
    <row r="772" spans="1:7" ht="138.75" customHeight="1">
      <c r="A772" s="5" t="s">
        <v>27</v>
      </c>
      <c r="B772" s="7" t="s">
        <v>278</v>
      </c>
      <c r="C772" s="7" t="s">
        <v>15</v>
      </c>
      <c r="D772" s="7" t="s">
        <v>10</v>
      </c>
      <c r="E772" s="6">
        <f t="shared" si="35"/>
        <v>20950</v>
      </c>
      <c r="F772" s="6">
        <f>20667+283</f>
        <v>20950</v>
      </c>
      <c r="G772" s="6"/>
    </row>
    <row r="773" spans="1:7" ht="70.5" customHeight="1">
      <c r="A773" s="5" t="s">
        <v>24</v>
      </c>
      <c r="B773" s="7" t="s">
        <v>278</v>
      </c>
      <c r="C773" s="7" t="s">
        <v>16</v>
      </c>
      <c r="D773" s="7" t="s">
        <v>10</v>
      </c>
      <c r="E773" s="6">
        <f t="shared" si="35"/>
        <v>1287</v>
      </c>
      <c r="F773" s="6">
        <f>1118+170-1</f>
        <v>1287</v>
      </c>
      <c r="G773" s="6"/>
    </row>
    <row r="774" spans="1:7" ht="45" customHeight="1">
      <c r="A774" s="5" t="s">
        <v>22</v>
      </c>
      <c r="B774" s="7" t="s">
        <v>278</v>
      </c>
      <c r="C774" s="7" t="s">
        <v>18</v>
      </c>
      <c r="D774" s="7" t="s">
        <v>10</v>
      </c>
      <c r="E774" s="6">
        <f t="shared" si="35"/>
        <v>6</v>
      </c>
      <c r="F774" s="6">
        <f>175-170+1</f>
        <v>6</v>
      </c>
      <c r="G774" s="6"/>
    </row>
    <row r="775" spans="1:7" ht="156" customHeight="1">
      <c r="A775" s="13" t="s">
        <v>28</v>
      </c>
      <c r="B775" s="14" t="s">
        <v>279</v>
      </c>
      <c r="C775" s="14"/>
      <c r="D775" s="14"/>
      <c r="E775" s="15">
        <f t="shared" si="35"/>
        <v>264684</v>
      </c>
      <c r="F775" s="15">
        <f>F776+F786+F790+F799</f>
        <v>264684</v>
      </c>
      <c r="G775" s="15">
        <f>G776+G786+G790+G799</f>
        <v>0</v>
      </c>
    </row>
    <row r="776" spans="1:7" ht="49.5" customHeight="1">
      <c r="A776" s="13" t="s">
        <v>280</v>
      </c>
      <c r="B776" s="14" t="s">
        <v>281</v>
      </c>
      <c r="C776" s="14"/>
      <c r="D776" s="14"/>
      <c r="E776" s="15">
        <f t="shared" si="35"/>
        <v>97446</v>
      </c>
      <c r="F776" s="15">
        <f>F777+F780+F783</f>
        <v>97446</v>
      </c>
      <c r="G776" s="15">
        <f>G777+G780+G783</f>
        <v>0</v>
      </c>
    </row>
    <row r="777" spans="1:7" ht="82.5" customHeight="1">
      <c r="A777" s="24" t="s">
        <v>805</v>
      </c>
      <c r="B777" s="14" t="s">
        <v>282</v>
      </c>
      <c r="C777" s="14"/>
      <c r="D777" s="14"/>
      <c r="E777" s="15">
        <f>F777+G777</f>
        <v>10217</v>
      </c>
      <c r="F777" s="15">
        <f>F778</f>
        <v>10217</v>
      </c>
      <c r="G777" s="15">
        <f>G778</f>
        <v>0</v>
      </c>
    </row>
    <row r="778" spans="1:7" ht="33" customHeight="1">
      <c r="A778" s="42" t="s">
        <v>242</v>
      </c>
      <c r="B778" s="7" t="s">
        <v>283</v>
      </c>
      <c r="C778" s="7"/>
      <c r="D778" s="7"/>
      <c r="E778" s="6">
        <f>SUM(F778:G778)</f>
        <v>10217</v>
      </c>
      <c r="F778" s="6">
        <f>F779</f>
        <v>10217</v>
      </c>
      <c r="G778" s="6">
        <f>G779</f>
        <v>0</v>
      </c>
    </row>
    <row r="779" spans="1:7" ht="51" customHeight="1">
      <c r="A779" s="5" t="s">
        <v>24</v>
      </c>
      <c r="B779" s="7" t="s">
        <v>283</v>
      </c>
      <c r="C779" s="7" t="s">
        <v>16</v>
      </c>
      <c r="D779" s="7" t="s">
        <v>5</v>
      </c>
      <c r="E779" s="6">
        <f>SUM(F779:G779)</f>
        <v>10217</v>
      </c>
      <c r="F779" s="6">
        <v>10217</v>
      </c>
      <c r="G779" s="6"/>
    </row>
    <row r="780" spans="1:7" ht="66" customHeight="1">
      <c r="A780" s="14" t="s">
        <v>284</v>
      </c>
      <c r="B780" s="14" t="s">
        <v>285</v>
      </c>
      <c r="C780" s="14"/>
      <c r="D780" s="14"/>
      <c r="E780" s="15">
        <f>F780+G780</f>
        <v>70036</v>
      </c>
      <c r="F780" s="15">
        <f>F781</f>
        <v>70036</v>
      </c>
      <c r="G780" s="15">
        <f>G781</f>
        <v>0</v>
      </c>
    </row>
    <row r="781" spans="1:7" ht="16.5" customHeight="1">
      <c r="A781" s="5" t="s">
        <v>286</v>
      </c>
      <c r="B781" s="7" t="s">
        <v>287</v>
      </c>
      <c r="C781" s="7"/>
      <c r="D781" s="7"/>
      <c r="E781" s="6">
        <f>SUM(F781:G781)</f>
        <v>70036</v>
      </c>
      <c r="F781" s="6">
        <f>F782</f>
        <v>70036</v>
      </c>
      <c r="G781" s="6">
        <f>G782</f>
        <v>0</v>
      </c>
    </row>
    <row r="782" spans="1:7" ht="49.5" customHeight="1">
      <c r="A782" s="5" t="s">
        <v>24</v>
      </c>
      <c r="B782" s="7" t="s">
        <v>287</v>
      </c>
      <c r="C782" s="7" t="s">
        <v>16</v>
      </c>
      <c r="D782" s="7" t="s">
        <v>2</v>
      </c>
      <c r="E782" s="6">
        <f>F782+G782</f>
        <v>70036</v>
      </c>
      <c r="F782" s="6">
        <f>69687+349</f>
        <v>70036</v>
      </c>
      <c r="G782" s="6"/>
    </row>
    <row r="783" spans="1:7" ht="60" customHeight="1">
      <c r="A783" s="14" t="s">
        <v>288</v>
      </c>
      <c r="B783" s="14" t="s">
        <v>289</v>
      </c>
      <c r="C783" s="14"/>
      <c r="D783" s="14"/>
      <c r="E783" s="15">
        <f>F783+G783</f>
        <v>17193</v>
      </c>
      <c r="F783" s="15">
        <f>F784</f>
        <v>17193</v>
      </c>
      <c r="G783" s="15">
        <f>G784</f>
        <v>0</v>
      </c>
    </row>
    <row r="784" spans="1:7" ht="16.5" customHeight="1">
      <c r="A784" s="20" t="s">
        <v>286</v>
      </c>
      <c r="B784" s="7" t="s">
        <v>290</v>
      </c>
      <c r="C784" s="7"/>
      <c r="D784" s="7"/>
      <c r="E784" s="6">
        <f>F784+G784</f>
        <v>17193</v>
      </c>
      <c r="F784" s="6">
        <f>F785</f>
        <v>17193</v>
      </c>
      <c r="G784" s="6">
        <f>G785</f>
        <v>0</v>
      </c>
    </row>
    <row r="785" spans="1:7" ht="54.75" customHeight="1">
      <c r="A785" s="5" t="s">
        <v>24</v>
      </c>
      <c r="B785" s="7" t="s">
        <v>290</v>
      </c>
      <c r="C785" s="7" t="s">
        <v>16</v>
      </c>
      <c r="D785" s="7" t="s">
        <v>2</v>
      </c>
      <c r="E785" s="6">
        <f>F785+G785</f>
        <v>17193</v>
      </c>
      <c r="F785" s="6">
        <v>17193</v>
      </c>
      <c r="G785" s="6"/>
    </row>
    <row r="786" spans="1:7" ht="82.5" customHeight="1">
      <c r="A786" s="13" t="s">
        <v>291</v>
      </c>
      <c r="B786" s="14" t="s">
        <v>292</v>
      </c>
      <c r="C786" s="14"/>
      <c r="D786" s="14"/>
      <c r="E786" s="15">
        <f>SUM(F786:G786)</f>
        <v>81009</v>
      </c>
      <c r="F786" s="15">
        <f aca="true" t="shared" si="36" ref="F786:G788">F787</f>
        <v>81009</v>
      </c>
      <c r="G786" s="15">
        <f t="shared" si="36"/>
        <v>0</v>
      </c>
    </row>
    <row r="787" spans="1:7" ht="89.25" customHeight="1">
      <c r="A787" s="13" t="s">
        <v>293</v>
      </c>
      <c r="B787" s="14" t="s">
        <v>294</v>
      </c>
      <c r="C787" s="14"/>
      <c r="D787" s="14"/>
      <c r="E787" s="15">
        <f>F787+G787</f>
        <v>81009</v>
      </c>
      <c r="F787" s="15">
        <f t="shared" si="36"/>
        <v>81009</v>
      </c>
      <c r="G787" s="15">
        <f t="shared" si="36"/>
        <v>0</v>
      </c>
    </row>
    <row r="788" spans="1:7" ht="60" customHeight="1">
      <c r="A788" s="5" t="s">
        <v>85</v>
      </c>
      <c r="B788" s="7" t="s">
        <v>295</v>
      </c>
      <c r="C788" s="7"/>
      <c r="D788" s="7"/>
      <c r="E788" s="6">
        <f>F788+G788</f>
        <v>81009</v>
      </c>
      <c r="F788" s="6">
        <f t="shared" si="36"/>
        <v>81009</v>
      </c>
      <c r="G788" s="6">
        <f t="shared" si="36"/>
        <v>0</v>
      </c>
    </row>
    <row r="789" spans="1:7" ht="72" customHeight="1">
      <c r="A789" s="5" t="s">
        <v>21</v>
      </c>
      <c r="B789" s="7" t="s">
        <v>295</v>
      </c>
      <c r="C789" s="7" t="s">
        <v>17</v>
      </c>
      <c r="D789" s="7" t="s">
        <v>7</v>
      </c>
      <c r="E789" s="6">
        <f>F789+G789</f>
        <v>81009</v>
      </c>
      <c r="F789" s="6">
        <v>81009</v>
      </c>
      <c r="G789" s="6"/>
    </row>
    <row r="790" spans="1:7" ht="73.5" customHeight="1">
      <c r="A790" s="13" t="s">
        <v>296</v>
      </c>
      <c r="B790" s="14" t="s">
        <v>297</v>
      </c>
      <c r="C790" s="14"/>
      <c r="D790" s="14"/>
      <c r="E790" s="15">
        <f>SUM(F790:G790)</f>
        <v>55287</v>
      </c>
      <c r="F790" s="15">
        <f>F794+F791</f>
        <v>55287</v>
      </c>
      <c r="G790" s="15">
        <f>G794+G791</f>
        <v>0</v>
      </c>
    </row>
    <row r="791" spans="1:7" ht="61.5" customHeight="1">
      <c r="A791" s="13" t="s">
        <v>840</v>
      </c>
      <c r="B791" s="14" t="s">
        <v>841</v>
      </c>
      <c r="C791" s="14"/>
      <c r="D791" s="14"/>
      <c r="E791" s="15">
        <f>SUM(F791:G791)</f>
        <v>1636</v>
      </c>
      <c r="F791" s="15">
        <f>F792</f>
        <v>1636</v>
      </c>
      <c r="G791" s="15">
        <f>G792</f>
        <v>0</v>
      </c>
    </row>
    <row r="792" spans="1:7" ht="27.75" customHeight="1">
      <c r="A792" s="20" t="s">
        <v>95</v>
      </c>
      <c r="B792" s="7" t="s">
        <v>842</v>
      </c>
      <c r="C792" s="7"/>
      <c r="D792" s="7"/>
      <c r="E792" s="6">
        <f aca="true" t="shared" si="37" ref="E792:E798">F792+G792</f>
        <v>1636</v>
      </c>
      <c r="F792" s="6">
        <f>F793</f>
        <v>1636</v>
      </c>
      <c r="G792" s="6"/>
    </row>
    <row r="793" spans="1:7" ht="73.5" customHeight="1">
      <c r="A793" s="7" t="s">
        <v>25</v>
      </c>
      <c r="B793" s="7" t="s">
        <v>842</v>
      </c>
      <c r="C793" s="7" t="s">
        <v>20</v>
      </c>
      <c r="D793" s="7" t="s">
        <v>2</v>
      </c>
      <c r="E793" s="6">
        <f t="shared" si="37"/>
        <v>1636</v>
      </c>
      <c r="F793" s="6">
        <f>200+1436</f>
        <v>1636</v>
      </c>
      <c r="G793" s="6"/>
    </row>
    <row r="794" spans="1:7" ht="75" customHeight="1">
      <c r="A794" s="13" t="s">
        <v>298</v>
      </c>
      <c r="B794" s="14" t="s">
        <v>329</v>
      </c>
      <c r="C794" s="14"/>
      <c r="D794" s="14"/>
      <c r="E794" s="15">
        <f t="shared" si="37"/>
        <v>53651</v>
      </c>
      <c r="F794" s="15">
        <f>F795+F797</f>
        <v>53651</v>
      </c>
      <c r="G794" s="15">
        <f>G795+G797</f>
        <v>0</v>
      </c>
    </row>
    <row r="795" spans="1:7" ht="42.75" customHeight="1">
      <c r="A795" s="5" t="s">
        <v>300</v>
      </c>
      <c r="B795" s="7" t="s">
        <v>299</v>
      </c>
      <c r="C795" s="7"/>
      <c r="D795" s="7"/>
      <c r="E795" s="6">
        <f t="shared" si="37"/>
        <v>45656</v>
      </c>
      <c r="F795" s="6">
        <f>F796</f>
        <v>45656</v>
      </c>
      <c r="G795" s="6">
        <f>G796</f>
        <v>0</v>
      </c>
    </row>
    <row r="796" spans="1:7" ht="52.5" customHeight="1">
      <c r="A796" s="5" t="s">
        <v>24</v>
      </c>
      <c r="B796" s="7" t="s">
        <v>299</v>
      </c>
      <c r="C796" s="7" t="s">
        <v>16</v>
      </c>
      <c r="D796" s="7" t="s">
        <v>2</v>
      </c>
      <c r="E796" s="6">
        <f t="shared" si="37"/>
        <v>45656</v>
      </c>
      <c r="F796" s="6">
        <f>30457+5000-7995+18194</f>
        <v>45656</v>
      </c>
      <c r="G796" s="6"/>
    </row>
    <row r="797" spans="1:7" ht="52.5" customHeight="1">
      <c r="A797" s="5" t="s">
        <v>932</v>
      </c>
      <c r="B797" s="7" t="s">
        <v>933</v>
      </c>
      <c r="C797" s="7"/>
      <c r="D797" s="7"/>
      <c r="E797" s="6">
        <f t="shared" si="37"/>
        <v>7995</v>
      </c>
      <c r="F797" s="6">
        <f>F798</f>
        <v>7995</v>
      </c>
      <c r="G797" s="6">
        <f>G798</f>
        <v>0</v>
      </c>
    </row>
    <row r="798" spans="1:7" ht="52.5" customHeight="1">
      <c r="A798" s="5" t="s">
        <v>24</v>
      </c>
      <c r="B798" s="7" t="s">
        <v>933</v>
      </c>
      <c r="C798" s="7" t="s">
        <v>16</v>
      </c>
      <c r="D798" s="7" t="s">
        <v>2</v>
      </c>
      <c r="E798" s="6">
        <f t="shared" si="37"/>
        <v>7995</v>
      </c>
      <c r="F798" s="6">
        <v>7995</v>
      </c>
      <c r="G798" s="6"/>
    </row>
    <row r="799" spans="1:7" ht="134.25" customHeight="1">
      <c r="A799" s="13" t="s">
        <v>301</v>
      </c>
      <c r="B799" s="14" t="s">
        <v>302</v>
      </c>
      <c r="C799" s="14"/>
      <c r="D799" s="14"/>
      <c r="E799" s="15">
        <f>SUM(F799:G799)</f>
        <v>30942</v>
      </c>
      <c r="F799" s="15">
        <f>F801</f>
        <v>30942</v>
      </c>
      <c r="G799" s="15">
        <f>G801</f>
        <v>0</v>
      </c>
    </row>
    <row r="800" spans="1:7" ht="49.5" customHeight="1">
      <c r="A800" s="18" t="s">
        <v>303</v>
      </c>
      <c r="B800" s="14" t="s">
        <v>304</v>
      </c>
      <c r="C800" s="14"/>
      <c r="D800" s="14"/>
      <c r="E800" s="15">
        <f>SUM(F800:G800)</f>
        <v>30942</v>
      </c>
      <c r="F800" s="15">
        <f>F801</f>
        <v>30942</v>
      </c>
      <c r="G800" s="15">
        <f>G801</f>
        <v>0</v>
      </c>
    </row>
    <row r="801" spans="1:7" ht="57.75" customHeight="1">
      <c r="A801" s="5" t="s">
        <v>85</v>
      </c>
      <c r="B801" s="7" t="s">
        <v>305</v>
      </c>
      <c r="C801" s="7"/>
      <c r="D801" s="7"/>
      <c r="E801" s="6">
        <f>SUM(F801:G801)</f>
        <v>30942</v>
      </c>
      <c r="F801" s="6">
        <f>F802+F803+F804</f>
        <v>30942</v>
      </c>
      <c r="G801" s="6">
        <f>G802+G803+G804</f>
        <v>0</v>
      </c>
    </row>
    <row r="802" spans="1:7" ht="132.75" customHeight="1">
      <c r="A802" s="5" t="s">
        <v>27</v>
      </c>
      <c r="B802" s="7" t="s">
        <v>305</v>
      </c>
      <c r="C802" s="7" t="s">
        <v>15</v>
      </c>
      <c r="D802" s="7" t="s">
        <v>3</v>
      </c>
      <c r="E802" s="6">
        <f>F802+G802</f>
        <v>27807</v>
      </c>
      <c r="F802" s="6">
        <f>28090-283</f>
        <v>27807</v>
      </c>
      <c r="G802" s="6"/>
    </row>
    <row r="803" spans="1:7" ht="57" customHeight="1">
      <c r="A803" s="5" t="s">
        <v>24</v>
      </c>
      <c r="B803" s="7" t="s">
        <v>305</v>
      </c>
      <c r="C803" s="7" t="s">
        <v>16</v>
      </c>
      <c r="D803" s="7" t="s">
        <v>3</v>
      </c>
      <c r="E803" s="6">
        <f>F803+G803</f>
        <v>2725</v>
      </c>
      <c r="F803" s="6">
        <f>2747-22</f>
        <v>2725</v>
      </c>
      <c r="G803" s="6"/>
    </row>
    <row r="804" spans="1:7" ht="22.5" customHeight="1">
      <c r="A804" s="5" t="s">
        <v>22</v>
      </c>
      <c r="B804" s="7" t="s">
        <v>305</v>
      </c>
      <c r="C804" s="7" t="s">
        <v>18</v>
      </c>
      <c r="D804" s="7" t="s">
        <v>3</v>
      </c>
      <c r="E804" s="6">
        <f>F804+G804</f>
        <v>410</v>
      </c>
      <c r="F804" s="6">
        <f>388+22</f>
        <v>410</v>
      </c>
      <c r="G804" s="6"/>
    </row>
    <row r="805" spans="1:7" ht="112.5" customHeight="1">
      <c r="A805" s="13" t="s">
        <v>52</v>
      </c>
      <c r="B805" s="14" t="s">
        <v>485</v>
      </c>
      <c r="C805" s="7"/>
      <c r="D805" s="7"/>
      <c r="E805" s="15">
        <f aca="true" t="shared" si="38" ref="E805:E855">F805+G805</f>
        <v>87903</v>
      </c>
      <c r="F805" s="15">
        <f>F806+F835+F846</f>
        <v>87903</v>
      </c>
      <c r="G805" s="15">
        <f>G806+G835+G846</f>
        <v>0</v>
      </c>
    </row>
    <row r="806" spans="1:7" ht="55.5" customHeight="1">
      <c r="A806" s="13" t="s">
        <v>486</v>
      </c>
      <c r="B806" s="14" t="s">
        <v>487</v>
      </c>
      <c r="C806" s="7"/>
      <c r="D806" s="7"/>
      <c r="E806" s="15">
        <f t="shared" si="38"/>
        <v>51693</v>
      </c>
      <c r="F806" s="15">
        <f>F807+F810+F813+F816+F819+F825+F822+F832</f>
        <v>51693</v>
      </c>
      <c r="G806" s="15">
        <f>G807+G810+G813+G816+G819+G825+G822+G832</f>
        <v>0</v>
      </c>
    </row>
    <row r="807" spans="1:7" ht="171" customHeight="1">
      <c r="A807" s="13" t="s">
        <v>488</v>
      </c>
      <c r="B807" s="14" t="s">
        <v>489</v>
      </c>
      <c r="C807" s="7"/>
      <c r="D807" s="7"/>
      <c r="E807" s="15">
        <f t="shared" si="38"/>
        <v>250</v>
      </c>
      <c r="F807" s="15">
        <f>F808</f>
        <v>250</v>
      </c>
      <c r="G807" s="15">
        <f>G808</f>
        <v>0</v>
      </c>
    </row>
    <row r="808" spans="1:7" ht="48" customHeight="1">
      <c r="A808" s="7" t="s">
        <v>472</v>
      </c>
      <c r="B808" s="7" t="s">
        <v>490</v>
      </c>
      <c r="C808" s="7"/>
      <c r="D808" s="7"/>
      <c r="E808" s="6">
        <f t="shared" si="38"/>
        <v>250</v>
      </c>
      <c r="F808" s="6">
        <f>F809</f>
        <v>250</v>
      </c>
      <c r="G808" s="6">
        <f>G809</f>
        <v>0</v>
      </c>
    </row>
    <row r="809" spans="1:7" ht="55.5" customHeight="1">
      <c r="A809" s="7" t="s">
        <v>24</v>
      </c>
      <c r="B809" s="7" t="s">
        <v>490</v>
      </c>
      <c r="C809" s="7" t="s">
        <v>16</v>
      </c>
      <c r="D809" s="7" t="s">
        <v>3</v>
      </c>
      <c r="E809" s="6">
        <f t="shared" si="38"/>
        <v>250</v>
      </c>
      <c r="F809" s="6">
        <v>250</v>
      </c>
      <c r="G809" s="6"/>
    </row>
    <row r="810" spans="1:7" ht="214.5" customHeight="1">
      <c r="A810" s="13" t="s">
        <v>491</v>
      </c>
      <c r="B810" s="14" t="s">
        <v>492</v>
      </c>
      <c r="C810" s="7"/>
      <c r="D810" s="7"/>
      <c r="E810" s="15">
        <f t="shared" si="38"/>
        <v>1210</v>
      </c>
      <c r="F810" s="15">
        <f>F811</f>
        <v>1210</v>
      </c>
      <c r="G810" s="15">
        <f>G811</f>
        <v>0</v>
      </c>
    </row>
    <row r="811" spans="1:7" ht="33" customHeight="1">
      <c r="A811" s="7" t="s">
        <v>472</v>
      </c>
      <c r="B811" s="7" t="s">
        <v>493</v>
      </c>
      <c r="C811" s="7"/>
      <c r="D811" s="7"/>
      <c r="E811" s="6">
        <f t="shared" si="38"/>
        <v>1210</v>
      </c>
      <c r="F811" s="6">
        <f>F812</f>
        <v>1210</v>
      </c>
      <c r="G811" s="6">
        <f>G812</f>
        <v>0</v>
      </c>
    </row>
    <row r="812" spans="1:7" ht="49.5" customHeight="1">
      <c r="A812" s="7" t="s">
        <v>24</v>
      </c>
      <c r="B812" s="7" t="s">
        <v>493</v>
      </c>
      <c r="C812" s="7" t="s">
        <v>16</v>
      </c>
      <c r="D812" s="7" t="s">
        <v>3</v>
      </c>
      <c r="E812" s="6">
        <f t="shared" si="38"/>
        <v>1210</v>
      </c>
      <c r="F812" s="6">
        <v>1210</v>
      </c>
      <c r="G812" s="6"/>
    </row>
    <row r="813" spans="1:7" ht="108" customHeight="1">
      <c r="A813" s="13" t="s">
        <v>494</v>
      </c>
      <c r="B813" s="14" t="s">
        <v>495</v>
      </c>
      <c r="C813" s="7"/>
      <c r="D813" s="7"/>
      <c r="E813" s="15">
        <f t="shared" si="38"/>
        <v>32221</v>
      </c>
      <c r="F813" s="15">
        <f>F814</f>
        <v>32221</v>
      </c>
      <c r="G813" s="15">
        <f>G814</f>
        <v>0</v>
      </c>
    </row>
    <row r="814" spans="1:7" ht="60" customHeight="1">
      <c r="A814" s="5" t="s">
        <v>74</v>
      </c>
      <c r="B814" s="7" t="s">
        <v>496</v>
      </c>
      <c r="C814" s="7"/>
      <c r="D814" s="7"/>
      <c r="E814" s="6">
        <f t="shared" si="38"/>
        <v>32221</v>
      </c>
      <c r="F814" s="6">
        <f>F815</f>
        <v>32221</v>
      </c>
      <c r="G814" s="6">
        <f>G815</f>
        <v>0</v>
      </c>
    </row>
    <row r="815" spans="1:7" ht="77.25" customHeight="1">
      <c r="A815" s="7" t="s">
        <v>21</v>
      </c>
      <c r="B815" s="7" t="s">
        <v>496</v>
      </c>
      <c r="C815" s="7" t="s">
        <v>17</v>
      </c>
      <c r="D815" s="7" t="s">
        <v>3</v>
      </c>
      <c r="E815" s="6">
        <f t="shared" si="38"/>
        <v>32221</v>
      </c>
      <c r="F815" s="6">
        <v>32221</v>
      </c>
      <c r="G815" s="6"/>
    </row>
    <row r="816" spans="1:7" ht="138.75" customHeight="1">
      <c r="A816" s="13" t="s">
        <v>497</v>
      </c>
      <c r="B816" s="14" t="s">
        <v>498</v>
      </c>
      <c r="C816" s="7"/>
      <c r="D816" s="7"/>
      <c r="E816" s="15">
        <f t="shared" si="38"/>
        <v>2114</v>
      </c>
      <c r="F816" s="15">
        <f>F817</f>
        <v>2114</v>
      </c>
      <c r="G816" s="15">
        <f>G817</f>
        <v>0</v>
      </c>
    </row>
    <row r="817" spans="1:7" ht="16.5" customHeight="1">
      <c r="A817" s="25" t="s">
        <v>499</v>
      </c>
      <c r="B817" s="7" t="s">
        <v>500</v>
      </c>
      <c r="C817" s="7"/>
      <c r="D817" s="7"/>
      <c r="E817" s="6">
        <f t="shared" si="38"/>
        <v>2114</v>
      </c>
      <c r="F817" s="6">
        <f>F818</f>
        <v>2114</v>
      </c>
      <c r="G817" s="6">
        <f>G818</f>
        <v>0</v>
      </c>
    </row>
    <row r="818" spans="1:7" ht="49.5" customHeight="1">
      <c r="A818" s="7" t="s">
        <v>24</v>
      </c>
      <c r="B818" s="7" t="s">
        <v>500</v>
      </c>
      <c r="C818" s="7" t="s">
        <v>16</v>
      </c>
      <c r="D818" s="7" t="s">
        <v>3</v>
      </c>
      <c r="E818" s="6">
        <f t="shared" si="38"/>
        <v>2114</v>
      </c>
      <c r="F818" s="6">
        <f>13719-11605</f>
        <v>2114</v>
      </c>
      <c r="G818" s="6"/>
    </row>
    <row r="819" spans="1:7" ht="167.25" customHeight="1">
      <c r="A819" s="13" t="s">
        <v>501</v>
      </c>
      <c r="B819" s="14" t="s">
        <v>502</v>
      </c>
      <c r="C819" s="7"/>
      <c r="D819" s="7"/>
      <c r="E819" s="15">
        <f t="shared" si="38"/>
        <v>50</v>
      </c>
      <c r="F819" s="15">
        <f>F820</f>
        <v>50</v>
      </c>
      <c r="G819" s="15">
        <f>G820</f>
        <v>0</v>
      </c>
    </row>
    <row r="820" spans="1:7" ht="34.5" customHeight="1">
      <c r="A820" s="7" t="s">
        <v>472</v>
      </c>
      <c r="B820" s="7" t="s">
        <v>503</v>
      </c>
      <c r="C820" s="7"/>
      <c r="D820" s="7"/>
      <c r="E820" s="6">
        <f t="shared" si="38"/>
        <v>50</v>
      </c>
      <c r="F820" s="6">
        <f>F821</f>
        <v>50</v>
      </c>
      <c r="G820" s="6">
        <f>G821</f>
        <v>0</v>
      </c>
    </row>
    <row r="821" spans="1:7" ht="49.5" customHeight="1">
      <c r="A821" s="7" t="s">
        <v>24</v>
      </c>
      <c r="B821" s="7" t="s">
        <v>503</v>
      </c>
      <c r="C821" s="7" t="s">
        <v>16</v>
      </c>
      <c r="D821" s="7" t="s">
        <v>3</v>
      </c>
      <c r="E821" s="6">
        <f t="shared" si="38"/>
        <v>50</v>
      </c>
      <c r="F821" s="6">
        <v>50</v>
      </c>
      <c r="G821" s="6"/>
    </row>
    <row r="822" spans="1:7" ht="90" customHeight="1">
      <c r="A822" s="13" t="s">
        <v>961</v>
      </c>
      <c r="B822" s="14" t="s">
        <v>962</v>
      </c>
      <c r="C822" s="7"/>
      <c r="D822" s="7"/>
      <c r="E822" s="15">
        <f>F822+G822</f>
        <v>10000</v>
      </c>
      <c r="F822" s="15">
        <f>F823</f>
        <v>10000</v>
      </c>
      <c r="G822" s="15">
        <f>G823</f>
        <v>0</v>
      </c>
    </row>
    <row r="823" spans="1:7" ht="49.5" customHeight="1">
      <c r="A823" s="7" t="s">
        <v>472</v>
      </c>
      <c r="B823" s="7" t="s">
        <v>963</v>
      </c>
      <c r="C823" s="7"/>
      <c r="D823" s="7"/>
      <c r="E823" s="6">
        <f>F823+G823</f>
        <v>10000</v>
      </c>
      <c r="F823" s="6">
        <f>F824</f>
        <v>10000</v>
      </c>
      <c r="G823" s="6">
        <f>G824</f>
        <v>0</v>
      </c>
    </row>
    <row r="824" spans="1:7" ht="49.5" customHeight="1">
      <c r="A824" s="7" t="s">
        <v>22</v>
      </c>
      <c r="B824" s="7" t="s">
        <v>963</v>
      </c>
      <c r="C824" s="7" t="s">
        <v>18</v>
      </c>
      <c r="D824" s="7" t="s">
        <v>3</v>
      </c>
      <c r="E824" s="6">
        <f>F824+G824</f>
        <v>10000</v>
      </c>
      <c r="F824" s="6">
        <v>10000</v>
      </c>
      <c r="G824" s="6"/>
    </row>
    <row r="825" spans="1:7" s="1" customFormat="1" ht="54.75" customHeight="1">
      <c r="A825" s="18" t="s">
        <v>825</v>
      </c>
      <c r="B825" s="14" t="s">
        <v>826</v>
      </c>
      <c r="C825" s="14"/>
      <c r="D825" s="14"/>
      <c r="E825" s="15">
        <f aca="true" t="shared" si="39" ref="E825:E831">F825+G825</f>
        <v>639</v>
      </c>
      <c r="F825" s="15">
        <f>F826+F830</f>
        <v>639</v>
      </c>
      <c r="G825" s="15">
        <f>G826+G830</f>
        <v>0</v>
      </c>
    </row>
    <row r="826" spans="1:7" s="1" customFormat="1" ht="31.5" customHeight="1">
      <c r="A826" s="20" t="s">
        <v>863</v>
      </c>
      <c r="B826" s="7" t="s">
        <v>864</v>
      </c>
      <c r="C826" s="14"/>
      <c r="D826" s="14"/>
      <c r="E826" s="6">
        <f t="shared" si="39"/>
        <v>170</v>
      </c>
      <c r="F826" s="6">
        <f>F827+F828+F829</f>
        <v>170</v>
      </c>
      <c r="G826" s="6">
        <f>G827+G828+G829</f>
        <v>0</v>
      </c>
    </row>
    <row r="827" spans="1:7" s="1" customFormat="1" ht="48.75" customHeight="1">
      <c r="A827" s="7" t="s">
        <v>24</v>
      </c>
      <c r="B827" s="7" t="s">
        <v>864</v>
      </c>
      <c r="C827" s="7" t="s">
        <v>16</v>
      </c>
      <c r="D827" s="7" t="s">
        <v>3</v>
      </c>
      <c r="E827" s="6">
        <f t="shared" si="39"/>
        <v>50</v>
      </c>
      <c r="F827" s="6">
        <v>50</v>
      </c>
      <c r="G827" s="6"/>
    </row>
    <row r="828" spans="1:7" s="1" customFormat="1" ht="18.75" customHeight="1">
      <c r="A828" s="7" t="s">
        <v>22</v>
      </c>
      <c r="B828" s="7" t="s">
        <v>864</v>
      </c>
      <c r="C828" s="7" t="s">
        <v>18</v>
      </c>
      <c r="D828" s="7" t="s">
        <v>3</v>
      </c>
      <c r="E828" s="6">
        <f t="shared" si="39"/>
        <v>40</v>
      </c>
      <c r="F828" s="6">
        <v>40</v>
      </c>
      <c r="G828" s="6"/>
    </row>
    <row r="829" spans="1:7" s="1" customFormat="1" ht="19.5" customHeight="1">
      <c r="A829" s="7" t="s">
        <v>22</v>
      </c>
      <c r="B829" s="7" t="s">
        <v>864</v>
      </c>
      <c r="C829" s="7" t="s">
        <v>18</v>
      </c>
      <c r="D829" s="7" t="s">
        <v>839</v>
      </c>
      <c r="E829" s="6">
        <f t="shared" si="39"/>
        <v>80</v>
      </c>
      <c r="F829" s="6">
        <v>80</v>
      </c>
      <c r="G829" s="6"/>
    </row>
    <row r="830" spans="1:7" ht="20.25" customHeight="1">
      <c r="A830" s="16" t="s">
        <v>95</v>
      </c>
      <c r="B830" s="7" t="s">
        <v>827</v>
      </c>
      <c r="C830" s="7"/>
      <c r="D830" s="7"/>
      <c r="E830" s="6">
        <f t="shared" si="39"/>
        <v>469</v>
      </c>
      <c r="F830" s="6">
        <f>F831</f>
        <v>469</v>
      </c>
      <c r="G830" s="6">
        <f>G831</f>
        <v>0</v>
      </c>
    </row>
    <row r="831" spans="1:7" ht="52.5" customHeight="1">
      <c r="A831" s="7" t="s">
        <v>25</v>
      </c>
      <c r="B831" s="7" t="s">
        <v>827</v>
      </c>
      <c r="C831" s="7" t="s">
        <v>20</v>
      </c>
      <c r="D831" s="7" t="s">
        <v>828</v>
      </c>
      <c r="E831" s="6">
        <f t="shared" si="39"/>
        <v>469</v>
      </c>
      <c r="F831" s="6">
        <v>469</v>
      </c>
      <c r="G831" s="6"/>
    </row>
    <row r="832" spans="1:7" ht="52.5" customHeight="1">
      <c r="A832" s="38" t="s">
        <v>990</v>
      </c>
      <c r="B832" s="14" t="s">
        <v>964</v>
      </c>
      <c r="C832" s="7"/>
      <c r="D832" s="7"/>
      <c r="E832" s="15">
        <f>F832+G832</f>
        <v>5209</v>
      </c>
      <c r="F832" s="15">
        <f>F833</f>
        <v>5209</v>
      </c>
      <c r="G832" s="15">
        <f>G833</f>
        <v>0</v>
      </c>
    </row>
    <row r="833" spans="1:7" ht="52.5" customHeight="1">
      <c r="A833" s="20" t="s">
        <v>863</v>
      </c>
      <c r="B833" s="7" t="s">
        <v>965</v>
      </c>
      <c r="C833" s="7"/>
      <c r="D833" s="7"/>
      <c r="E833" s="6">
        <f>F833+G833</f>
        <v>5209</v>
      </c>
      <c r="F833" s="6">
        <f>F834</f>
        <v>5209</v>
      </c>
      <c r="G833" s="6">
        <f>G834</f>
        <v>0</v>
      </c>
    </row>
    <row r="834" spans="1:7" ht="52.5" customHeight="1">
      <c r="A834" s="7" t="s">
        <v>24</v>
      </c>
      <c r="B834" s="7" t="s">
        <v>965</v>
      </c>
      <c r="C834" s="7" t="s">
        <v>16</v>
      </c>
      <c r="D834" s="7" t="s">
        <v>3</v>
      </c>
      <c r="E834" s="6">
        <f>F834+G834</f>
        <v>5209</v>
      </c>
      <c r="F834" s="6">
        <v>5209</v>
      </c>
      <c r="G834" s="6"/>
    </row>
    <row r="835" spans="1:7" ht="46.5" customHeight="1">
      <c r="A835" s="13" t="s">
        <v>504</v>
      </c>
      <c r="B835" s="14" t="s">
        <v>505</v>
      </c>
      <c r="C835" s="7"/>
      <c r="D835" s="7"/>
      <c r="E835" s="15">
        <f t="shared" si="38"/>
        <v>3515</v>
      </c>
      <c r="F835" s="15">
        <f>F836+F843+F840</f>
        <v>3515</v>
      </c>
      <c r="G835" s="15">
        <f>G836+G843+G840</f>
        <v>0</v>
      </c>
    </row>
    <row r="836" spans="1:7" ht="139.5" customHeight="1">
      <c r="A836" s="13" t="s">
        <v>506</v>
      </c>
      <c r="B836" s="14" t="s">
        <v>507</v>
      </c>
      <c r="C836" s="7"/>
      <c r="D836" s="7"/>
      <c r="E836" s="15">
        <f t="shared" si="38"/>
        <v>2670</v>
      </c>
      <c r="F836" s="15">
        <f>F837</f>
        <v>2670</v>
      </c>
      <c r="G836" s="15">
        <f>G837</f>
        <v>0</v>
      </c>
    </row>
    <row r="837" spans="1:7" ht="32.25" customHeight="1">
      <c r="A837" s="7" t="s">
        <v>472</v>
      </c>
      <c r="B837" s="7" t="s">
        <v>508</v>
      </c>
      <c r="C837" s="7"/>
      <c r="D837" s="7"/>
      <c r="E837" s="6">
        <f t="shared" si="38"/>
        <v>2670</v>
      </c>
      <c r="F837" s="6">
        <f>F838+F839</f>
        <v>2670</v>
      </c>
      <c r="G837" s="6">
        <f>G838+G839</f>
        <v>0</v>
      </c>
    </row>
    <row r="838" spans="1:7" ht="49.5" customHeight="1">
      <c r="A838" s="7" t="s">
        <v>24</v>
      </c>
      <c r="B838" s="7" t="s">
        <v>508</v>
      </c>
      <c r="C838" s="7" t="s">
        <v>16</v>
      </c>
      <c r="D838" s="7" t="s">
        <v>3</v>
      </c>
      <c r="E838" s="6">
        <f t="shared" si="38"/>
        <v>1050</v>
      </c>
      <c r="F838" s="6">
        <v>1050</v>
      </c>
      <c r="G838" s="6"/>
    </row>
    <row r="839" spans="1:7" ht="20.25" customHeight="1">
      <c r="A839" s="7" t="s">
        <v>22</v>
      </c>
      <c r="B839" s="7" t="s">
        <v>508</v>
      </c>
      <c r="C839" s="7" t="s">
        <v>18</v>
      </c>
      <c r="D839" s="7" t="s">
        <v>3</v>
      </c>
      <c r="E839" s="6">
        <f t="shared" si="38"/>
        <v>1620</v>
      </c>
      <c r="F839" s="6">
        <v>1620</v>
      </c>
      <c r="G839" s="6"/>
    </row>
    <row r="840" spans="1:7" ht="81" customHeight="1">
      <c r="A840" s="47" t="s">
        <v>935</v>
      </c>
      <c r="B840" s="47" t="s">
        <v>936</v>
      </c>
      <c r="C840" s="47"/>
      <c r="D840" s="7"/>
      <c r="E840" s="51">
        <f>F840+G840</f>
        <v>795</v>
      </c>
      <c r="F840" s="51">
        <f>F841</f>
        <v>795</v>
      </c>
      <c r="G840" s="51">
        <f>G841</f>
        <v>0</v>
      </c>
    </row>
    <row r="841" spans="1:7" ht="22.5" customHeight="1">
      <c r="A841" s="46" t="s">
        <v>253</v>
      </c>
      <c r="B841" s="46" t="s">
        <v>937</v>
      </c>
      <c r="C841" s="47"/>
      <c r="D841" s="7"/>
      <c r="E841" s="52">
        <f>F841+G841</f>
        <v>795</v>
      </c>
      <c r="F841" s="52">
        <f>F842</f>
        <v>795</v>
      </c>
      <c r="G841" s="52">
        <f>G842</f>
        <v>0</v>
      </c>
    </row>
    <row r="842" spans="1:7" ht="49.5" customHeight="1">
      <c r="A842" s="46" t="s">
        <v>24</v>
      </c>
      <c r="B842" s="46" t="s">
        <v>937</v>
      </c>
      <c r="C842" s="46" t="s">
        <v>16</v>
      </c>
      <c r="D842" s="7" t="s">
        <v>839</v>
      </c>
      <c r="E842" s="52">
        <f>F842+G842</f>
        <v>795</v>
      </c>
      <c r="F842" s="52">
        <v>795</v>
      </c>
      <c r="G842" s="52">
        <v>0</v>
      </c>
    </row>
    <row r="843" spans="1:7" ht="132" customHeight="1">
      <c r="A843" s="13" t="s">
        <v>509</v>
      </c>
      <c r="B843" s="14" t="s">
        <v>510</v>
      </c>
      <c r="C843" s="7"/>
      <c r="D843" s="7"/>
      <c r="E843" s="15">
        <f t="shared" si="38"/>
        <v>50</v>
      </c>
      <c r="F843" s="15">
        <f>F844</f>
        <v>50</v>
      </c>
      <c r="G843" s="15">
        <f>G844</f>
        <v>0</v>
      </c>
    </row>
    <row r="844" spans="1:7" ht="32.25" customHeight="1">
      <c r="A844" s="7" t="s">
        <v>472</v>
      </c>
      <c r="B844" s="7" t="s">
        <v>511</v>
      </c>
      <c r="C844" s="7"/>
      <c r="D844" s="7"/>
      <c r="E844" s="6">
        <f t="shared" si="38"/>
        <v>50</v>
      </c>
      <c r="F844" s="6">
        <f>F845</f>
        <v>50</v>
      </c>
      <c r="G844" s="6">
        <f>G845</f>
        <v>0</v>
      </c>
    </row>
    <row r="845" spans="1:7" ht="49.5" customHeight="1">
      <c r="A845" s="7" t="s">
        <v>24</v>
      </c>
      <c r="B845" s="7" t="s">
        <v>511</v>
      </c>
      <c r="C845" s="7" t="s">
        <v>16</v>
      </c>
      <c r="D845" s="7" t="s">
        <v>3</v>
      </c>
      <c r="E845" s="6">
        <f t="shared" si="38"/>
        <v>50</v>
      </c>
      <c r="F845" s="6">
        <v>50</v>
      </c>
      <c r="G845" s="6"/>
    </row>
    <row r="846" spans="1:7" ht="36.75" customHeight="1">
      <c r="A846" s="13" t="s">
        <v>512</v>
      </c>
      <c r="B846" s="14" t="s">
        <v>513</v>
      </c>
      <c r="C846" s="7"/>
      <c r="D846" s="7"/>
      <c r="E846" s="15">
        <f t="shared" si="38"/>
        <v>32695</v>
      </c>
      <c r="F846" s="15">
        <f>F847+F850+F853</f>
        <v>32695</v>
      </c>
      <c r="G846" s="15">
        <f>G847+G850+G853</f>
        <v>0</v>
      </c>
    </row>
    <row r="847" spans="1:7" ht="53.25" customHeight="1">
      <c r="A847" s="13" t="s">
        <v>514</v>
      </c>
      <c r="B847" s="14" t="s">
        <v>515</v>
      </c>
      <c r="C847" s="7"/>
      <c r="D847" s="7"/>
      <c r="E847" s="15">
        <f t="shared" si="38"/>
        <v>1216</v>
      </c>
      <c r="F847" s="15">
        <f>F848</f>
        <v>1216</v>
      </c>
      <c r="G847" s="15">
        <f>G848</f>
        <v>0</v>
      </c>
    </row>
    <row r="848" spans="1:7" ht="60" customHeight="1">
      <c r="A848" s="5" t="s">
        <v>85</v>
      </c>
      <c r="B848" s="7" t="s">
        <v>516</v>
      </c>
      <c r="C848" s="7"/>
      <c r="D848" s="7"/>
      <c r="E848" s="6">
        <f t="shared" si="38"/>
        <v>1216</v>
      </c>
      <c r="F848" s="6">
        <f>F849</f>
        <v>1216</v>
      </c>
      <c r="G848" s="6">
        <f>G849</f>
        <v>0</v>
      </c>
    </row>
    <row r="849" spans="1:7" ht="70.5" customHeight="1">
      <c r="A849" s="7" t="s">
        <v>21</v>
      </c>
      <c r="B849" s="7" t="s">
        <v>516</v>
      </c>
      <c r="C849" s="7" t="s">
        <v>17</v>
      </c>
      <c r="D849" s="7" t="s">
        <v>9</v>
      </c>
      <c r="E849" s="6">
        <f t="shared" si="38"/>
        <v>1216</v>
      </c>
      <c r="F849" s="6">
        <v>1216</v>
      </c>
      <c r="G849" s="6"/>
    </row>
    <row r="850" spans="1:7" ht="90.75" customHeight="1">
      <c r="A850" s="13" t="s">
        <v>517</v>
      </c>
      <c r="B850" s="14" t="s">
        <v>518</v>
      </c>
      <c r="C850" s="7"/>
      <c r="D850" s="7"/>
      <c r="E850" s="15">
        <f t="shared" si="38"/>
        <v>23169</v>
      </c>
      <c r="F850" s="15">
        <f>F851</f>
        <v>23169</v>
      </c>
      <c r="G850" s="15">
        <f>G851</f>
        <v>0</v>
      </c>
    </row>
    <row r="851" spans="1:7" ht="59.25" customHeight="1">
      <c r="A851" s="5" t="s">
        <v>74</v>
      </c>
      <c r="B851" s="7" t="s">
        <v>519</v>
      </c>
      <c r="C851" s="7"/>
      <c r="D851" s="7"/>
      <c r="E851" s="6">
        <f t="shared" si="38"/>
        <v>23169</v>
      </c>
      <c r="F851" s="6">
        <f>F852</f>
        <v>23169</v>
      </c>
      <c r="G851" s="6">
        <f>G852</f>
        <v>0</v>
      </c>
    </row>
    <row r="852" spans="1:7" ht="64.5" customHeight="1">
      <c r="A852" s="7" t="s">
        <v>21</v>
      </c>
      <c r="B852" s="7" t="s">
        <v>519</v>
      </c>
      <c r="C852" s="7" t="s">
        <v>17</v>
      </c>
      <c r="D852" s="7" t="s">
        <v>9</v>
      </c>
      <c r="E852" s="6">
        <f t="shared" si="38"/>
        <v>23169</v>
      </c>
      <c r="F852" s="6">
        <v>23169</v>
      </c>
      <c r="G852" s="6"/>
    </row>
    <row r="853" spans="1:7" ht="43.5" customHeight="1">
      <c r="A853" s="13" t="s">
        <v>520</v>
      </c>
      <c r="B853" s="14" t="s">
        <v>521</v>
      </c>
      <c r="C853" s="14"/>
      <c r="D853" s="14"/>
      <c r="E853" s="15">
        <f t="shared" si="38"/>
        <v>8310</v>
      </c>
      <c r="F853" s="15">
        <f>F854</f>
        <v>8310</v>
      </c>
      <c r="G853" s="15">
        <f>G854</f>
        <v>0</v>
      </c>
    </row>
    <row r="854" spans="1:7" ht="60.75" customHeight="1">
      <c r="A854" s="5" t="s">
        <v>74</v>
      </c>
      <c r="B854" s="7" t="s">
        <v>522</v>
      </c>
      <c r="C854" s="14"/>
      <c r="D854" s="14"/>
      <c r="E854" s="6">
        <f t="shared" si="38"/>
        <v>8310</v>
      </c>
      <c r="F854" s="6">
        <f>F855</f>
        <v>8310</v>
      </c>
      <c r="G854" s="6">
        <f>G855</f>
        <v>0</v>
      </c>
    </row>
    <row r="855" spans="1:7" ht="70.5" customHeight="1">
      <c r="A855" s="7" t="s">
        <v>21</v>
      </c>
      <c r="B855" s="7" t="s">
        <v>522</v>
      </c>
      <c r="C855" s="7" t="s">
        <v>17</v>
      </c>
      <c r="D855" s="7" t="s">
        <v>9</v>
      </c>
      <c r="E855" s="6">
        <f t="shared" si="38"/>
        <v>8310</v>
      </c>
      <c r="F855" s="6">
        <v>8310</v>
      </c>
      <c r="G855" s="6"/>
    </row>
    <row r="856" spans="1:7" ht="111" customHeight="1">
      <c r="A856" s="14" t="s">
        <v>814</v>
      </c>
      <c r="B856" s="14" t="s">
        <v>816</v>
      </c>
      <c r="C856" s="14"/>
      <c r="D856" s="14"/>
      <c r="E856" s="15">
        <f aca="true" t="shared" si="40" ref="E856:E866">F856+G856</f>
        <v>291</v>
      </c>
      <c r="F856" s="15">
        <f>F857</f>
        <v>291</v>
      </c>
      <c r="G856" s="15">
        <f>G857</f>
        <v>0</v>
      </c>
    </row>
    <row r="857" spans="1:7" ht="107.25" customHeight="1">
      <c r="A857" s="14" t="s">
        <v>815</v>
      </c>
      <c r="B857" s="14" t="s">
        <v>817</v>
      </c>
      <c r="C857" s="14"/>
      <c r="D857" s="14"/>
      <c r="E857" s="15">
        <f t="shared" si="40"/>
        <v>291</v>
      </c>
      <c r="F857" s="15">
        <f>F861+F864+F858</f>
        <v>291</v>
      </c>
      <c r="G857" s="15">
        <f>G861+G864+G858</f>
        <v>0</v>
      </c>
    </row>
    <row r="858" spans="1:7" ht="44.25" customHeight="1">
      <c r="A858" s="7" t="s">
        <v>110</v>
      </c>
      <c r="B858" s="7" t="s">
        <v>867</v>
      </c>
      <c r="C858" s="14"/>
      <c r="D858" s="14"/>
      <c r="E858" s="6">
        <f t="shared" si="40"/>
        <v>180</v>
      </c>
      <c r="F858" s="6">
        <f>F859+F860</f>
        <v>180</v>
      </c>
      <c r="G858" s="6">
        <f>G859+G860</f>
        <v>0</v>
      </c>
    </row>
    <row r="859" spans="1:7" ht="130.5" customHeight="1">
      <c r="A859" s="5" t="s">
        <v>27</v>
      </c>
      <c r="B859" s="7" t="s">
        <v>867</v>
      </c>
      <c r="C859" s="7" t="s">
        <v>15</v>
      </c>
      <c r="D859" s="7" t="s">
        <v>6</v>
      </c>
      <c r="E859" s="6">
        <f t="shared" si="40"/>
        <v>50</v>
      </c>
      <c r="F859" s="6">
        <v>50</v>
      </c>
      <c r="G859" s="6"/>
    </row>
    <row r="860" spans="1:7" ht="51" customHeight="1">
      <c r="A860" s="7" t="s">
        <v>24</v>
      </c>
      <c r="B860" s="7" t="s">
        <v>867</v>
      </c>
      <c r="C860" s="7" t="s">
        <v>16</v>
      </c>
      <c r="D860" s="7" t="s">
        <v>6</v>
      </c>
      <c r="E860" s="6">
        <f t="shared" si="40"/>
        <v>130</v>
      </c>
      <c r="F860" s="6">
        <v>130</v>
      </c>
      <c r="G860" s="6"/>
    </row>
    <row r="861" spans="1:7" ht="58.5" customHeight="1">
      <c r="A861" s="5" t="s">
        <v>65</v>
      </c>
      <c r="B861" s="7" t="s">
        <v>818</v>
      </c>
      <c r="C861" s="7"/>
      <c r="D861" s="7"/>
      <c r="E861" s="6">
        <f t="shared" si="40"/>
        <v>56</v>
      </c>
      <c r="F861" s="6">
        <f>F862+F863</f>
        <v>56</v>
      </c>
      <c r="G861" s="6">
        <f>G862+G863</f>
        <v>0</v>
      </c>
    </row>
    <row r="862" spans="1:7" ht="120" customHeight="1">
      <c r="A862" s="5" t="s">
        <v>27</v>
      </c>
      <c r="B862" s="7" t="s">
        <v>818</v>
      </c>
      <c r="C862" s="7" t="s">
        <v>15</v>
      </c>
      <c r="D862" s="7" t="s">
        <v>55</v>
      </c>
      <c r="E862" s="6">
        <f t="shared" si="40"/>
        <v>23</v>
      </c>
      <c r="F862" s="6">
        <v>23</v>
      </c>
      <c r="G862" s="6"/>
    </row>
    <row r="863" spans="1:7" ht="54" customHeight="1">
      <c r="A863" s="7" t="s">
        <v>24</v>
      </c>
      <c r="B863" s="7" t="s">
        <v>818</v>
      </c>
      <c r="C863" s="7" t="s">
        <v>16</v>
      </c>
      <c r="D863" s="7" t="s">
        <v>55</v>
      </c>
      <c r="E863" s="6">
        <f t="shared" si="40"/>
        <v>33</v>
      </c>
      <c r="F863" s="6">
        <v>33</v>
      </c>
      <c r="G863" s="6"/>
    </row>
    <row r="864" spans="1:7" ht="54" customHeight="1">
      <c r="A864" s="5" t="s">
        <v>843</v>
      </c>
      <c r="B864" s="7" t="s">
        <v>866</v>
      </c>
      <c r="C864" s="14"/>
      <c r="D864" s="14"/>
      <c r="E864" s="6">
        <f t="shared" si="40"/>
        <v>55</v>
      </c>
      <c r="F864" s="6">
        <f>F865+F866</f>
        <v>55</v>
      </c>
      <c r="G864" s="6">
        <f>G865+G866</f>
        <v>0</v>
      </c>
    </row>
    <row r="865" spans="1:7" ht="120" customHeight="1">
      <c r="A865" s="5" t="s">
        <v>27</v>
      </c>
      <c r="B865" s="7" t="s">
        <v>866</v>
      </c>
      <c r="C865" s="7" t="s">
        <v>15</v>
      </c>
      <c r="D865" s="7" t="s">
        <v>57</v>
      </c>
      <c r="E865" s="6">
        <f t="shared" si="40"/>
        <v>35</v>
      </c>
      <c r="F865" s="6">
        <v>35</v>
      </c>
      <c r="G865" s="6"/>
    </row>
    <row r="866" spans="1:7" ht="54" customHeight="1">
      <c r="A866" s="7" t="s">
        <v>24</v>
      </c>
      <c r="B866" s="7" t="s">
        <v>866</v>
      </c>
      <c r="C866" s="7" t="s">
        <v>16</v>
      </c>
      <c r="D866" s="7" t="s">
        <v>57</v>
      </c>
      <c r="E866" s="6">
        <f t="shared" si="40"/>
        <v>20</v>
      </c>
      <c r="F866" s="6">
        <v>20</v>
      </c>
      <c r="G866" s="6"/>
    </row>
    <row r="867" spans="1:7" ht="114" customHeight="1">
      <c r="A867" s="13" t="s">
        <v>26</v>
      </c>
      <c r="B867" s="14" t="s">
        <v>222</v>
      </c>
      <c r="C867" s="14"/>
      <c r="D867" s="14"/>
      <c r="E867" s="15">
        <f>SUM(F867:G867)</f>
        <v>9465</v>
      </c>
      <c r="F867" s="15">
        <f>F868</f>
        <v>476</v>
      </c>
      <c r="G867" s="15">
        <f>G868</f>
        <v>8989</v>
      </c>
    </row>
    <row r="868" spans="1:7" ht="126.75" customHeight="1">
      <c r="A868" s="13" t="s">
        <v>223</v>
      </c>
      <c r="B868" s="14" t="s">
        <v>224</v>
      </c>
      <c r="C868" s="14"/>
      <c r="D868" s="14"/>
      <c r="E868" s="15">
        <f>SUM(F868:G868)</f>
        <v>9465</v>
      </c>
      <c r="F868" s="15">
        <f>F869</f>
        <v>476</v>
      </c>
      <c r="G868" s="15">
        <f>G869</f>
        <v>8989</v>
      </c>
    </row>
    <row r="869" spans="1:7" ht="90.75" customHeight="1">
      <c r="A869" s="13" t="s">
        <v>225</v>
      </c>
      <c r="B869" s="14" t="s">
        <v>226</v>
      </c>
      <c r="C869" s="14"/>
      <c r="D869" s="14"/>
      <c r="E869" s="15">
        <f>SUM(F869:G869)</f>
        <v>9465</v>
      </c>
      <c r="F869" s="15">
        <f>F873+F870</f>
        <v>476</v>
      </c>
      <c r="G869" s="15">
        <f>G873+G870</f>
        <v>8989</v>
      </c>
    </row>
    <row r="870" spans="1:7" ht="37.5" customHeight="1">
      <c r="A870" s="7" t="s">
        <v>110</v>
      </c>
      <c r="B870" s="7" t="s">
        <v>850</v>
      </c>
      <c r="C870" s="14"/>
      <c r="D870" s="14"/>
      <c r="E870" s="6">
        <f>F870+G870</f>
        <v>476</v>
      </c>
      <c r="F870" s="6">
        <f>F871+F872</f>
        <v>476</v>
      </c>
      <c r="G870" s="6">
        <f>G871+G872</f>
        <v>0</v>
      </c>
    </row>
    <row r="871" spans="1:7" ht="117.75" customHeight="1">
      <c r="A871" s="5" t="s">
        <v>27</v>
      </c>
      <c r="B871" s="7" t="s">
        <v>850</v>
      </c>
      <c r="C871" s="7" t="s">
        <v>15</v>
      </c>
      <c r="D871" s="7" t="s">
        <v>1</v>
      </c>
      <c r="E871" s="6">
        <f>F871+G871</f>
        <v>382</v>
      </c>
      <c r="F871" s="6">
        <v>382</v>
      </c>
      <c r="G871" s="6"/>
    </row>
    <row r="872" spans="1:7" ht="61.5" customHeight="1">
      <c r="A872" s="7" t="s">
        <v>24</v>
      </c>
      <c r="B872" s="7" t="s">
        <v>850</v>
      </c>
      <c r="C872" s="7" t="s">
        <v>16</v>
      </c>
      <c r="D872" s="7" t="s">
        <v>1</v>
      </c>
      <c r="E872" s="6">
        <f>F872+G872</f>
        <v>94</v>
      </c>
      <c r="F872" s="6">
        <v>94</v>
      </c>
      <c r="G872" s="6"/>
    </row>
    <row r="873" spans="1:7" ht="168.75" customHeight="1">
      <c r="A873" s="5" t="s">
        <v>227</v>
      </c>
      <c r="B873" s="7" t="s">
        <v>228</v>
      </c>
      <c r="C873" s="14"/>
      <c r="D873" s="7"/>
      <c r="E873" s="6">
        <f>SUM(F873:G873)</f>
        <v>8989</v>
      </c>
      <c r="F873" s="6">
        <f>F874+F875+F876</f>
        <v>0</v>
      </c>
      <c r="G873" s="6">
        <f>G874+G875+G876</f>
        <v>8989</v>
      </c>
    </row>
    <row r="874" spans="1:7" ht="115.5" customHeight="1">
      <c r="A874" s="5" t="s">
        <v>27</v>
      </c>
      <c r="B874" s="7" t="s">
        <v>228</v>
      </c>
      <c r="C874" s="7" t="s">
        <v>15</v>
      </c>
      <c r="D874" s="7" t="s">
        <v>1</v>
      </c>
      <c r="E874" s="6">
        <f>SUM(F874:G874)</f>
        <v>8325</v>
      </c>
      <c r="F874" s="6"/>
      <c r="G874" s="6">
        <v>8325</v>
      </c>
    </row>
    <row r="875" spans="1:7" ht="49.5" customHeight="1">
      <c r="A875" s="7" t="s">
        <v>24</v>
      </c>
      <c r="B875" s="7" t="s">
        <v>228</v>
      </c>
      <c r="C875" s="7" t="s">
        <v>16</v>
      </c>
      <c r="D875" s="7" t="s">
        <v>1</v>
      </c>
      <c r="E875" s="6">
        <f>F875+G875</f>
        <v>663</v>
      </c>
      <c r="F875" s="6"/>
      <c r="G875" s="6">
        <v>663</v>
      </c>
    </row>
    <row r="876" spans="1:7" ht="30" customHeight="1">
      <c r="A876" s="7" t="s">
        <v>22</v>
      </c>
      <c r="B876" s="7" t="s">
        <v>228</v>
      </c>
      <c r="C876" s="7" t="s">
        <v>18</v>
      </c>
      <c r="D876" s="7" t="s">
        <v>1</v>
      </c>
      <c r="E876" s="6">
        <f>F876+G876</f>
        <v>1</v>
      </c>
      <c r="F876" s="6"/>
      <c r="G876" s="6">
        <v>1</v>
      </c>
    </row>
    <row r="877" spans="1:7" ht="29.25" customHeight="1">
      <c r="A877" s="13" t="s">
        <v>53</v>
      </c>
      <c r="B877" s="14" t="s">
        <v>158</v>
      </c>
      <c r="C877" s="14"/>
      <c r="D877" s="14"/>
      <c r="E877" s="15">
        <f>F877+G877</f>
        <v>365699</v>
      </c>
      <c r="F877" s="15">
        <f>F878</f>
        <v>365075</v>
      </c>
      <c r="G877" s="15">
        <f>G878</f>
        <v>624</v>
      </c>
    </row>
    <row r="878" spans="1:7" ht="78" customHeight="1">
      <c r="A878" s="13" t="s">
        <v>68</v>
      </c>
      <c r="B878" s="14" t="s">
        <v>159</v>
      </c>
      <c r="C878" s="14"/>
      <c r="D878" s="14"/>
      <c r="E878" s="15">
        <f aca="true" t="shared" si="41" ref="E878:E925">F878+G878</f>
        <v>365699</v>
      </c>
      <c r="F878" s="15">
        <f>F879+F881+F889+F891+F894+F896+F900+F902+F906+F912+F914+F923+F921</f>
        <v>365075</v>
      </c>
      <c r="G878" s="15">
        <f>G879+G881+G889+G891+G894+G896+G900+G902+G906+G912+G914+G923+G921</f>
        <v>624</v>
      </c>
    </row>
    <row r="879" spans="1:7" ht="55.5" customHeight="1">
      <c r="A879" s="5" t="s">
        <v>63</v>
      </c>
      <c r="B879" s="7" t="s">
        <v>160</v>
      </c>
      <c r="C879" s="7"/>
      <c r="D879" s="7"/>
      <c r="E879" s="6">
        <f t="shared" si="41"/>
        <v>1900</v>
      </c>
      <c r="F879" s="6">
        <f>F880</f>
        <v>1900</v>
      </c>
      <c r="G879" s="6">
        <f>G880</f>
        <v>0</v>
      </c>
    </row>
    <row r="880" spans="1:7" ht="127.5" customHeight="1">
      <c r="A880" s="5" t="s">
        <v>27</v>
      </c>
      <c r="B880" s="7" t="s">
        <v>160</v>
      </c>
      <c r="C880" s="7" t="s">
        <v>15</v>
      </c>
      <c r="D880" s="7" t="s">
        <v>54</v>
      </c>
      <c r="E880" s="6">
        <f t="shared" si="41"/>
        <v>1900</v>
      </c>
      <c r="F880" s="6">
        <v>1900</v>
      </c>
      <c r="G880" s="6"/>
    </row>
    <row r="881" spans="1:7" ht="42" customHeight="1">
      <c r="A881" s="7" t="s">
        <v>110</v>
      </c>
      <c r="B881" s="7" t="s">
        <v>161</v>
      </c>
      <c r="C881" s="7"/>
      <c r="D881" s="7"/>
      <c r="E881" s="6">
        <f t="shared" si="41"/>
        <v>202797</v>
      </c>
      <c r="F881" s="6">
        <f>F882+F883+F884+F885+F886+F887+F888</f>
        <v>202797</v>
      </c>
      <c r="G881" s="6">
        <f>G882+G883+G884+G885+G886+G887+G888</f>
        <v>0</v>
      </c>
    </row>
    <row r="882" spans="1:7" ht="120" customHeight="1">
      <c r="A882" s="5" t="s">
        <v>27</v>
      </c>
      <c r="B882" s="7" t="s">
        <v>161</v>
      </c>
      <c r="C882" s="7" t="s">
        <v>15</v>
      </c>
      <c r="D882" s="7" t="s">
        <v>6</v>
      </c>
      <c r="E882" s="6">
        <f t="shared" si="41"/>
        <v>153730</v>
      </c>
      <c r="F882" s="6">
        <v>153730</v>
      </c>
      <c r="G882" s="6"/>
    </row>
    <row r="883" spans="1:7" ht="120.75" customHeight="1">
      <c r="A883" s="5" t="s">
        <v>27</v>
      </c>
      <c r="B883" s="7" t="s">
        <v>161</v>
      </c>
      <c r="C883" s="7" t="s">
        <v>15</v>
      </c>
      <c r="D883" s="7" t="s">
        <v>3</v>
      </c>
      <c r="E883" s="6">
        <f t="shared" si="41"/>
        <v>14616</v>
      </c>
      <c r="F883" s="6">
        <v>14616</v>
      </c>
      <c r="G883" s="6"/>
    </row>
    <row r="884" spans="1:7" ht="56.25" customHeight="1">
      <c r="A884" s="7" t="s">
        <v>24</v>
      </c>
      <c r="B884" s="7" t="s">
        <v>161</v>
      </c>
      <c r="C884" s="7" t="s">
        <v>16</v>
      </c>
      <c r="D884" s="7" t="s">
        <v>6</v>
      </c>
      <c r="E884" s="6">
        <f t="shared" si="41"/>
        <v>28473</v>
      </c>
      <c r="F884" s="6">
        <v>28473</v>
      </c>
      <c r="G884" s="6"/>
    </row>
    <row r="885" spans="1:7" ht="54.75" customHeight="1">
      <c r="A885" s="7" t="s">
        <v>24</v>
      </c>
      <c r="B885" s="7" t="s">
        <v>161</v>
      </c>
      <c r="C885" s="7" t="s">
        <v>16</v>
      </c>
      <c r="D885" s="7" t="s">
        <v>162</v>
      </c>
      <c r="E885" s="6">
        <f t="shared" si="41"/>
        <v>64</v>
      </c>
      <c r="F885" s="6">
        <v>64</v>
      </c>
      <c r="G885" s="6"/>
    </row>
    <row r="886" spans="1:7" ht="49.5" customHeight="1">
      <c r="A886" s="7" t="s">
        <v>24</v>
      </c>
      <c r="B886" s="7" t="s">
        <v>161</v>
      </c>
      <c r="C886" s="7" t="s">
        <v>16</v>
      </c>
      <c r="D886" s="7" t="s">
        <v>3</v>
      </c>
      <c r="E886" s="6">
        <f t="shared" si="41"/>
        <v>2267</v>
      </c>
      <c r="F886" s="6">
        <v>2267</v>
      </c>
      <c r="G886" s="6"/>
    </row>
    <row r="887" spans="1:7" ht="21" customHeight="1">
      <c r="A887" s="7" t="s">
        <v>22</v>
      </c>
      <c r="B887" s="7" t="s">
        <v>161</v>
      </c>
      <c r="C887" s="7" t="s">
        <v>18</v>
      </c>
      <c r="D887" s="7" t="s">
        <v>6</v>
      </c>
      <c r="E887" s="6">
        <f t="shared" si="41"/>
        <v>3521</v>
      </c>
      <c r="F887" s="6">
        <v>3521</v>
      </c>
      <c r="G887" s="6"/>
    </row>
    <row r="888" spans="1:7" ht="22.5" customHeight="1">
      <c r="A888" s="7" t="s">
        <v>22</v>
      </c>
      <c r="B888" s="7" t="s">
        <v>161</v>
      </c>
      <c r="C888" s="7" t="s">
        <v>18</v>
      </c>
      <c r="D888" s="7" t="s">
        <v>3</v>
      </c>
      <c r="E888" s="6">
        <f t="shared" si="41"/>
        <v>126</v>
      </c>
      <c r="F888" s="6">
        <v>126</v>
      </c>
      <c r="G888" s="6"/>
    </row>
    <row r="889" spans="1:7" ht="62.25" customHeight="1">
      <c r="A889" s="5" t="s">
        <v>64</v>
      </c>
      <c r="B889" s="7" t="s">
        <v>163</v>
      </c>
      <c r="C889" s="7"/>
      <c r="D889" s="7"/>
      <c r="E889" s="6">
        <f t="shared" si="41"/>
        <v>1687</v>
      </c>
      <c r="F889" s="6">
        <f>F890</f>
        <v>1687</v>
      </c>
      <c r="G889" s="6">
        <f>G890</f>
        <v>0</v>
      </c>
    </row>
    <row r="890" spans="1:7" ht="122.25" customHeight="1">
      <c r="A890" s="5" t="s">
        <v>27</v>
      </c>
      <c r="B890" s="7" t="s">
        <v>163</v>
      </c>
      <c r="C890" s="7" t="s">
        <v>15</v>
      </c>
      <c r="D890" s="7" t="s">
        <v>55</v>
      </c>
      <c r="E890" s="6">
        <f t="shared" si="41"/>
        <v>1687</v>
      </c>
      <c r="F890" s="6">
        <v>1687</v>
      </c>
      <c r="G890" s="6"/>
    </row>
    <row r="891" spans="1:7" ht="64.5" customHeight="1">
      <c r="A891" s="5" t="s">
        <v>65</v>
      </c>
      <c r="B891" s="7" t="s">
        <v>164</v>
      </c>
      <c r="C891" s="7"/>
      <c r="D891" s="7"/>
      <c r="E891" s="6">
        <f t="shared" si="41"/>
        <v>4416</v>
      </c>
      <c r="F891" s="6">
        <f>F892+F893</f>
        <v>4416</v>
      </c>
      <c r="G891" s="6">
        <f>G892+G893</f>
        <v>0</v>
      </c>
    </row>
    <row r="892" spans="1:7" ht="115.5" customHeight="1">
      <c r="A892" s="5" t="s">
        <v>27</v>
      </c>
      <c r="B892" s="7" t="s">
        <v>164</v>
      </c>
      <c r="C892" s="7" t="s">
        <v>15</v>
      </c>
      <c r="D892" s="7" t="s">
        <v>55</v>
      </c>
      <c r="E892" s="6">
        <f t="shared" si="41"/>
        <v>4019</v>
      </c>
      <c r="F892" s="6">
        <v>4019</v>
      </c>
      <c r="G892" s="6"/>
    </row>
    <row r="893" spans="1:7" ht="54" customHeight="1">
      <c r="A893" s="7" t="s">
        <v>24</v>
      </c>
      <c r="B893" s="7" t="s">
        <v>164</v>
      </c>
      <c r="C893" s="7" t="s">
        <v>16</v>
      </c>
      <c r="D893" s="7" t="s">
        <v>55</v>
      </c>
      <c r="E893" s="6">
        <f t="shared" si="41"/>
        <v>397</v>
      </c>
      <c r="F893" s="6">
        <v>397</v>
      </c>
      <c r="G893" s="6"/>
    </row>
    <row r="894" spans="1:7" ht="51.75" customHeight="1">
      <c r="A894" s="5" t="s">
        <v>69</v>
      </c>
      <c r="B894" s="7" t="s">
        <v>165</v>
      </c>
      <c r="C894" s="7"/>
      <c r="D894" s="7"/>
      <c r="E894" s="6">
        <f t="shared" si="41"/>
        <v>3263</v>
      </c>
      <c r="F894" s="6">
        <f>F895</f>
        <v>3263</v>
      </c>
      <c r="G894" s="6">
        <f>G895</f>
        <v>0</v>
      </c>
    </row>
    <row r="895" spans="1:7" ht="123" customHeight="1">
      <c r="A895" s="5" t="s">
        <v>27</v>
      </c>
      <c r="B895" s="7" t="s">
        <v>165</v>
      </c>
      <c r="C895" s="7" t="s">
        <v>15</v>
      </c>
      <c r="D895" s="7" t="s">
        <v>56</v>
      </c>
      <c r="E895" s="6">
        <f t="shared" si="41"/>
        <v>3263</v>
      </c>
      <c r="F895" s="6">
        <v>3263</v>
      </c>
      <c r="G895" s="6"/>
    </row>
    <row r="896" spans="1:7" ht="48" customHeight="1">
      <c r="A896" s="5" t="s">
        <v>66</v>
      </c>
      <c r="B896" s="7" t="s">
        <v>166</v>
      </c>
      <c r="C896" s="7"/>
      <c r="D896" s="7"/>
      <c r="E896" s="6">
        <f t="shared" si="41"/>
        <v>8028</v>
      </c>
      <c r="F896" s="6">
        <f>F897+F898+F899</f>
        <v>8028</v>
      </c>
      <c r="G896" s="6">
        <f>G897+G898+G899</f>
        <v>0</v>
      </c>
    </row>
    <row r="897" spans="1:7" ht="118.5" customHeight="1">
      <c r="A897" s="5" t="s">
        <v>27</v>
      </c>
      <c r="B897" s="7" t="s">
        <v>166</v>
      </c>
      <c r="C897" s="7" t="s">
        <v>15</v>
      </c>
      <c r="D897" s="7" t="s">
        <v>56</v>
      </c>
      <c r="E897" s="6">
        <f t="shared" si="41"/>
        <v>6231</v>
      </c>
      <c r="F897" s="6">
        <v>6231</v>
      </c>
      <c r="G897" s="6"/>
    </row>
    <row r="898" spans="1:7" ht="49.5" customHeight="1">
      <c r="A898" s="7" t="s">
        <v>24</v>
      </c>
      <c r="B898" s="7" t="s">
        <v>166</v>
      </c>
      <c r="C898" s="7" t="s">
        <v>16</v>
      </c>
      <c r="D898" s="7" t="s">
        <v>56</v>
      </c>
      <c r="E898" s="6">
        <f t="shared" si="41"/>
        <v>294</v>
      </c>
      <c r="F898" s="6">
        <v>294</v>
      </c>
      <c r="G898" s="6"/>
    </row>
    <row r="899" spans="1:7" ht="16.5" customHeight="1">
      <c r="A899" s="7" t="s">
        <v>22</v>
      </c>
      <c r="B899" s="7" t="s">
        <v>166</v>
      </c>
      <c r="C899" s="7" t="s">
        <v>18</v>
      </c>
      <c r="D899" s="7" t="s">
        <v>56</v>
      </c>
      <c r="E899" s="6">
        <f t="shared" si="41"/>
        <v>1503</v>
      </c>
      <c r="F899" s="6">
        <v>1503</v>
      </c>
      <c r="G899" s="6"/>
    </row>
    <row r="900" spans="1:7" ht="87" customHeight="1">
      <c r="A900" s="5" t="s">
        <v>844</v>
      </c>
      <c r="B900" s="7" t="s">
        <v>167</v>
      </c>
      <c r="C900" s="7"/>
      <c r="D900" s="7"/>
      <c r="E900" s="6">
        <f t="shared" si="41"/>
        <v>2177</v>
      </c>
      <c r="F900" s="6">
        <f>F901</f>
        <v>2177</v>
      </c>
      <c r="G900" s="6">
        <f>G901</f>
        <v>0</v>
      </c>
    </row>
    <row r="901" spans="1:7" ht="121.5" customHeight="1">
      <c r="A901" s="5" t="s">
        <v>27</v>
      </c>
      <c r="B901" s="7" t="s">
        <v>167</v>
      </c>
      <c r="C901" s="7" t="s">
        <v>15</v>
      </c>
      <c r="D901" s="7" t="s">
        <v>57</v>
      </c>
      <c r="E901" s="6">
        <f t="shared" si="41"/>
        <v>2177</v>
      </c>
      <c r="F901" s="6">
        <v>2177</v>
      </c>
      <c r="G901" s="6"/>
    </row>
    <row r="902" spans="1:7" ht="59.25" customHeight="1">
      <c r="A902" s="5" t="s">
        <v>843</v>
      </c>
      <c r="B902" s="7" t="s">
        <v>168</v>
      </c>
      <c r="C902" s="7"/>
      <c r="D902" s="7"/>
      <c r="E902" s="6">
        <f t="shared" si="41"/>
        <v>3175</v>
      </c>
      <c r="F902" s="6">
        <f>F903+F904+F905</f>
        <v>3175</v>
      </c>
      <c r="G902" s="6">
        <f>G903+G904+G905</f>
        <v>0</v>
      </c>
    </row>
    <row r="903" spans="1:7" ht="120" customHeight="1">
      <c r="A903" s="5" t="s">
        <v>27</v>
      </c>
      <c r="B903" s="7" t="s">
        <v>168</v>
      </c>
      <c r="C903" s="7" t="s">
        <v>15</v>
      </c>
      <c r="D903" s="7" t="s">
        <v>57</v>
      </c>
      <c r="E903" s="6">
        <f t="shared" si="41"/>
        <v>2986</v>
      </c>
      <c r="F903" s="6">
        <v>2986</v>
      </c>
      <c r="G903" s="6"/>
    </row>
    <row r="904" spans="1:7" ht="49.5" customHeight="1">
      <c r="A904" s="7" t="s">
        <v>24</v>
      </c>
      <c r="B904" s="7" t="s">
        <v>168</v>
      </c>
      <c r="C904" s="7" t="s">
        <v>16</v>
      </c>
      <c r="D904" s="7" t="s">
        <v>57</v>
      </c>
      <c r="E904" s="6">
        <f t="shared" si="41"/>
        <v>161</v>
      </c>
      <c r="F904" s="6">
        <v>161</v>
      </c>
      <c r="G904" s="6"/>
    </row>
    <row r="905" spans="1:7" ht="16.5" customHeight="1">
      <c r="A905" s="7" t="s">
        <v>22</v>
      </c>
      <c r="B905" s="7" t="s">
        <v>168</v>
      </c>
      <c r="C905" s="7" t="s">
        <v>18</v>
      </c>
      <c r="D905" s="7" t="s">
        <v>57</v>
      </c>
      <c r="E905" s="6">
        <f t="shared" si="41"/>
        <v>28</v>
      </c>
      <c r="F905" s="6">
        <v>28</v>
      </c>
      <c r="G905" s="6"/>
    </row>
    <row r="906" spans="1:7" ht="38.25" customHeight="1">
      <c r="A906" s="7" t="s">
        <v>58</v>
      </c>
      <c r="B906" s="7" t="s">
        <v>169</v>
      </c>
      <c r="C906" s="7"/>
      <c r="D906" s="7"/>
      <c r="E906" s="6">
        <f t="shared" si="41"/>
        <v>3300</v>
      </c>
      <c r="F906" s="6">
        <f>F907+F908+F909+F910+F911</f>
        <v>3300</v>
      </c>
      <c r="G906" s="6">
        <f>G907+G908+G909+G910+G911</f>
        <v>0</v>
      </c>
    </row>
    <row r="907" spans="1:7" ht="54.75" customHeight="1">
      <c r="A907" s="7" t="s">
        <v>24</v>
      </c>
      <c r="B907" s="7" t="s">
        <v>169</v>
      </c>
      <c r="C907" s="7" t="s">
        <v>16</v>
      </c>
      <c r="D907" s="7" t="s">
        <v>34</v>
      </c>
      <c r="E907" s="6">
        <f>F907+G907</f>
        <v>762</v>
      </c>
      <c r="F907" s="6">
        <v>762</v>
      </c>
      <c r="G907" s="6"/>
    </row>
    <row r="908" spans="1:7" ht="56.25" customHeight="1">
      <c r="A908" s="7" t="s">
        <v>24</v>
      </c>
      <c r="B908" s="7" t="s">
        <v>169</v>
      </c>
      <c r="C908" s="7" t="s">
        <v>16</v>
      </c>
      <c r="D908" s="7" t="s">
        <v>33</v>
      </c>
      <c r="E908" s="6">
        <f>F908+G908</f>
        <v>672</v>
      </c>
      <c r="F908" s="6">
        <v>672</v>
      </c>
      <c r="G908" s="6"/>
    </row>
    <row r="909" spans="1:7" ht="38.25" customHeight="1">
      <c r="A909" s="7" t="s">
        <v>24</v>
      </c>
      <c r="B909" s="7" t="s">
        <v>169</v>
      </c>
      <c r="C909" s="7" t="s">
        <v>16</v>
      </c>
      <c r="D909" s="7" t="s">
        <v>39</v>
      </c>
      <c r="E909" s="6">
        <f>F909+G909</f>
        <v>777</v>
      </c>
      <c r="F909" s="6">
        <v>777</v>
      </c>
      <c r="G909" s="6"/>
    </row>
    <row r="910" spans="1:7" ht="57.75" customHeight="1">
      <c r="A910" s="7" t="s">
        <v>21</v>
      </c>
      <c r="B910" s="7" t="s">
        <v>169</v>
      </c>
      <c r="C910" s="7" t="s">
        <v>17</v>
      </c>
      <c r="D910" s="7" t="s">
        <v>7</v>
      </c>
      <c r="E910" s="6">
        <f>F910+G910</f>
        <v>385</v>
      </c>
      <c r="F910" s="6">
        <v>385</v>
      </c>
      <c r="G910" s="6"/>
    </row>
    <row r="911" spans="1:7" ht="18.75" customHeight="1">
      <c r="A911" s="7" t="s">
        <v>22</v>
      </c>
      <c r="B911" s="7" t="s">
        <v>169</v>
      </c>
      <c r="C911" s="7" t="s">
        <v>18</v>
      </c>
      <c r="D911" s="7" t="s">
        <v>59</v>
      </c>
      <c r="E911" s="6">
        <f t="shared" si="41"/>
        <v>704</v>
      </c>
      <c r="F911" s="6">
        <v>704</v>
      </c>
      <c r="G911" s="6"/>
    </row>
    <row r="912" spans="1:7" ht="36.75" customHeight="1">
      <c r="A912" s="5" t="s">
        <v>67</v>
      </c>
      <c r="B912" s="7" t="s">
        <v>170</v>
      </c>
      <c r="C912" s="7"/>
      <c r="D912" s="7"/>
      <c r="E912" s="6">
        <f t="shared" si="41"/>
        <v>85737</v>
      </c>
      <c r="F912" s="6">
        <f>F913</f>
        <v>85737</v>
      </c>
      <c r="G912" s="6">
        <f>G913</f>
        <v>0</v>
      </c>
    </row>
    <row r="913" spans="1:7" ht="34.5" customHeight="1">
      <c r="A913" s="7" t="s">
        <v>60</v>
      </c>
      <c r="B913" s="7" t="s">
        <v>170</v>
      </c>
      <c r="C913" s="7" t="s">
        <v>61</v>
      </c>
      <c r="D913" s="7" t="s">
        <v>62</v>
      </c>
      <c r="E913" s="6">
        <f t="shared" si="41"/>
        <v>85737</v>
      </c>
      <c r="F913" s="6">
        <v>85737</v>
      </c>
      <c r="G913" s="6"/>
    </row>
    <row r="914" spans="1:7" ht="57.75" customHeight="1">
      <c r="A914" s="7" t="s">
        <v>74</v>
      </c>
      <c r="B914" s="7" t="s">
        <v>171</v>
      </c>
      <c r="C914" s="7"/>
      <c r="D914" s="7"/>
      <c r="E914" s="6">
        <f t="shared" si="41"/>
        <v>48595</v>
      </c>
      <c r="F914" s="6">
        <f>SUM(F915:F920)</f>
        <v>48595</v>
      </c>
      <c r="G914" s="6">
        <f>SUM(G915:G919)</f>
        <v>0</v>
      </c>
    </row>
    <row r="915" spans="1:7" ht="119.25" customHeight="1">
      <c r="A915" s="5" t="s">
        <v>27</v>
      </c>
      <c r="B915" s="7" t="s">
        <v>171</v>
      </c>
      <c r="C915" s="7" t="s">
        <v>15</v>
      </c>
      <c r="D915" s="7" t="s">
        <v>1</v>
      </c>
      <c r="E915" s="6">
        <f t="shared" si="41"/>
        <v>8437</v>
      </c>
      <c r="F915" s="43">
        <v>8437</v>
      </c>
      <c r="G915" s="6"/>
    </row>
    <row r="916" spans="1:7" ht="129" customHeight="1">
      <c r="A916" s="5" t="s">
        <v>27</v>
      </c>
      <c r="B916" s="7" t="s">
        <v>171</v>
      </c>
      <c r="C916" s="7" t="s">
        <v>15</v>
      </c>
      <c r="D916" s="7" t="s">
        <v>3</v>
      </c>
      <c r="E916" s="6">
        <f t="shared" si="41"/>
        <v>13900</v>
      </c>
      <c r="F916" s="6">
        <v>13900</v>
      </c>
      <c r="G916" s="6"/>
    </row>
    <row r="917" spans="1:7" ht="49.5" customHeight="1">
      <c r="A917" s="5" t="s">
        <v>24</v>
      </c>
      <c r="B917" s="7" t="s">
        <v>171</v>
      </c>
      <c r="C917" s="7" t="s">
        <v>16</v>
      </c>
      <c r="D917" s="7" t="s">
        <v>1</v>
      </c>
      <c r="E917" s="6">
        <f t="shared" si="41"/>
        <v>4</v>
      </c>
      <c r="F917" s="6">
        <v>4</v>
      </c>
      <c r="G917" s="6"/>
    </row>
    <row r="918" spans="1:7" ht="60.75" customHeight="1">
      <c r="A918" s="5" t="s">
        <v>24</v>
      </c>
      <c r="B918" s="7" t="s">
        <v>171</v>
      </c>
      <c r="C918" s="7" t="s">
        <v>16</v>
      </c>
      <c r="D918" s="7" t="s">
        <v>3</v>
      </c>
      <c r="E918" s="6">
        <f t="shared" si="41"/>
        <v>303</v>
      </c>
      <c r="F918" s="6">
        <v>303</v>
      </c>
      <c r="G918" s="6"/>
    </row>
    <row r="919" spans="1:7" ht="71.25" customHeight="1">
      <c r="A919" s="7" t="s">
        <v>21</v>
      </c>
      <c r="B919" s="7" t="s">
        <v>171</v>
      </c>
      <c r="C919" s="7" t="s">
        <v>17</v>
      </c>
      <c r="D919" s="7" t="s">
        <v>3</v>
      </c>
      <c r="E919" s="6">
        <f t="shared" si="41"/>
        <v>25950</v>
      </c>
      <c r="F919" s="6">
        <v>25950</v>
      </c>
      <c r="G919" s="6"/>
    </row>
    <row r="920" spans="1:7" ht="24" customHeight="1">
      <c r="A920" s="7" t="s">
        <v>22</v>
      </c>
      <c r="B920" s="7" t="s">
        <v>171</v>
      </c>
      <c r="C920" s="7" t="s">
        <v>18</v>
      </c>
      <c r="D920" s="7" t="s">
        <v>3</v>
      </c>
      <c r="E920" s="6">
        <f>F920+G920</f>
        <v>1</v>
      </c>
      <c r="F920" s="6">
        <v>1</v>
      </c>
      <c r="G920" s="6"/>
    </row>
    <row r="921" spans="1:7" ht="118.5" customHeight="1">
      <c r="A921" s="7" t="s">
        <v>975</v>
      </c>
      <c r="B921" s="7" t="s">
        <v>974</v>
      </c>
      <c r="C921" s="7"/>
      <c r="D921" s="7"/>
      <c r="E921" s="6">
        <f>F921+G921</f>
        <v>3</v>
      </c>
      <c r="F921" s="6">
        <f>F922</f>
        <v>0</v>
      </c>
      <c r="G921" s="6">
        <f>G922</f>
        <v>3</v>
      </c>
    </row>
    <row r="922" spans="1:7" ht="52.5" customHeight="1">
      <c r="A922" s="7" t="s">
        <v>36</v>
      </c>
      <c r="B922" s="7" t="s">
        <v>974</v>
      </c>
      <c r="C922" s="7" t="s">
        <v>19</v>
      </c>
      <c r="D922" s="7" t="s">
        <v>832</v>
      </c>
      <c r="E922" s="6">
        <f>F922+G922</f>
        <v>3</v>
      </c>
      <c r="F922" s="6"/>
      <c r="G922" s="6">
        <v>3</v>
      </c>
    </row>
    <row r="923" spans="1:7" ht="81" customHeight="1">
      <c r="A923" s="7" t="s">
        <v>173</v>
      </c>
      <c r="B923" s="7" t="s">
        <v>174</v>
      </c>
      <c r="C923" s="7"/>
      <c r="D923" s="7"/>
      <c r="E923" s="6">
        <f t="shared" si="41"/>
        <v>621</v>
      </c>
      <c r="F923" s="6">
        <f>F924+F925</f>
        <v>0</v>
      </c>
      <c r="G923" s="6">
        <f>G924+G925</f>
        <v>621</v>
      </c>
    </row>
    <row r="924" spans="1:7" ht="118.5" customHeight="1">
      <c r="A924" s="5" t="s">
        <v>27</v>
      </c>
      <c r="B924" s="7" t="s">
        <v>174</v>
      </c>
      <c r="C924" s="7" t="s">
        <v>15</v>
      </c>
      <c r="D924" s="7" t="s">
        <v>6</v>
      </c>
      <c r="E924" s="6">
        <f t="shared" si="41"/>
        <v>547</v>
      </c>
      <c r="F924" s="6"/>
      <c r="G924" s="6">
        <v>547</v>
      </c>
    </row>
    <row r="925" spans="1:7" ht="52.5" customHeight="1">
      <c r="A925" s="7" t="s">
        <v>24</v>
      </c>
      <c r="B925" s="7" t="s">
        <v>174</v>
      </c>
      <c r="C925" s="7" t="s">
        <v>16</v>
      </c>
      <c r="D925" s="7" t="s">
        <v>6</v>
      </c>
      <c r="E925" s="6">
        <f t="shared" si="41"/>
        <v>74</v>
      </c>
      <c r="F925" s="6"/>
      <c r="G925" s="6">
        <v>74</v>
      </c>
    </row>
    <row r="926" spans="1:7" ht="19.5" customHeight="1">
      <c r="A926" s="13" t="s">
        <v>12</v>
      </c>
      <c r="B926" s="14"/>
      <c r="C926" s="14"/>
      <c r="D926" s="14"/>
      <c r="E926" s="15">
        <f>F926+G926</f>
        <v>6077100</v>
      </c>
      <c r="F926" s="15">
        <f>F13+F61+F204+F247+F335+F351+F638+F669+F686+F702+F710+F775+F805+F867+F877+F856</f>
        <v>2982719</v>
      </c>
      <c r="G926" s="15">
        <f>G13+G61+G204+G247+G335+G351+G638+G669+G686+G702+G710+G775+G805+G867+G877+G856</f>
        <v>3094381</v>
      </c>
    </row>
    <row r="927" spans="1:6" ht="12.75">
      <c r="A927" s="2"/>
      <c r="F927" s="2" t="s">
        <v>984</v>
      </c>
    </row>
    <row r="928" ht="12.75">
      <c r="A928" s="2"/>
    </row>
    <row r="929" ht="16.5">
      <c r="E929" s="45"/>
    </row>
    <row r="930" ht="16.5">
      <c r="E930" s="45"/>
    </row>
  </sheetData>
  <sheetProtection/>
  <mergeCells count="3">
    <mergeCell ref="A9:G9"/>
    <mergeCell ref="A6:E8"/>
    <mergeCell ref="D10:E10"/>
  </mergeCells>
  <printOptions/>
  <pageMargins left="1.1811023622047245" right="0.5905511811023623" top="0.7874015748031497" bottom="0.7874015748031497" header="0" footer="0"/>
  <pageSetup horizontalDpi="600" verticalDpi="600" orientation="portrait" paperSize="9" r:id="rId2"/>
  <headerFooter>
    <oddHeader>&amp;C&amp;"Times New Roman,обычный"&amp;12&amp;P</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Елена Метелёва</dc:creator>
  <cp:keywords/>
  <dc:description>POI HSSF rep:2.31.0.138</dc:description>
  <cp:lastModifiedBy>Прасолов</cp:lastModifiedBy>
  <cp:lastPrinted>2017-05-04T06:18:09Z</cp:lastPrinted>
  <dcterms:created xsi:type="dcterms:W3CDTF">2013-11-13T16:11:47Z</dcterms:created>
  <dcterms:modified xsi:type="dcterms:W3CDTF">2017-05-04T06:19:25Z</dcterms:modified>
  <cp:category/>
  <cp:version/>
  <cp:contentType/>
  <cp:contentStatus/>
</cp:coreProperties>
</file>