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500" windowHeight="11010" activeTab="0"/>
  </bookViews>
  <sheets>
    <sheet name="Приложение 14" sheetId="1" r:id="rId1"/>
  </sheets>
  <definedNames>
    <definedName name="_xlnm.Print_Titles" localSheetId="0">'Приложение 14'!$12:$12</definedName>
    <definedName name="_xlnm.Print_Area" localSheetId="0">'Приложение 14'!$A$1:$J$872</definedName>
  </definedNames>
  <calcPr fullCalcOnLoad="1"/>
</workbook>
</file>

<file path=xl/sharedStrings.xml><?xml version="1.0" encoding="utf-8"?>
<sst xmlns="http://schemas.openxmlformats.org/spreadsheetml/2006/main" count="2423" uniqueCount="979">
  <si>
    <t>Наименование показателя</t>
  </si>
  <si>
    <t>0113</t>
  </si>
  <si>
    <t>0409</t>
  </si>
  <si>
    <t>0412</t>
  </si>
  <si>
    <t>0501</t>
  </si>
  <si>
    <t>0503</t>
  </si>
  <si>
    <t>0104</t>
  </si>
  <si>
    <t>0408</t>
  </si>
  <si>
    <t>1004</t>
  </si>
  <si>
    <t>0407</t>
  </si>
  <si>
    <t>0505</t>
  </si>
  <si>
    <t>1003</t>
  </si>
  <si>
    <t>ВСЕГО:</t>
  </si>
  <si>
    <t>Целевая статья</t>
  </si>
  <si>
    <t>Вид рас- хода</t>
  </si>
  <si>
    <t>100</t>
  </si>
  <si>
    <t>200</t>
  </si>
  <si>
    <t>600</t>
  </si>
  <si>
    <t>800</t>
  </si>
  <si>
    <t>300</t>
  </si>
  <si>
    <t>400</t>
  </si>
  <si>
    <t>Предоставление субсидий бюджетным, автономным учреждениям и иным некоммерческим организациям</t>
  </si>
  <si>
    <t>Иные бюджетные ассигнования</t>
  </si>
  <si>
    <t>Закупка товаров, работ и услуг для государственных (муниципальных) нужд</t>
  </si>
  <si>
    <t>Капитальные вложения в объекты государственной (муниципальной) собственности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</si>
  <si>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</si>
  <si>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0707</t>
  </si>
  <si>
    <t>0702</t>
  </si>
  <si>
    <t>0701</t>
  </si>
  <si>
    <t>0309</t>
  </si>
  <si>
    <t>Социальное обеспечение и иные выплаты населению</t>
  </si>
  <si>
    <t>0709</t>
  </si>
  <si>
    <t>0801</t>
  </si>
  <si>
    <t>0804</t>
  </si>
  <si>
    <t>1105</t>
  </si>
  <si>
    <t>1202</t>
  </si>
  <si>
    <t>0410</t>
  </si>
  <si>
    <t>0401</t>
  </si>
  <si>
    <t>0405</t>
  </si>
  <si>
    <t>1006</t>
  </si>
  <si>
    <t>Непрограммная часть</t>
  </si>
  <si>
    <t>0103</t>
  </si>
  <si>
    <t>0107</t>
  </si>
  <si>
    <t>0106</t>
  </si>
  <si>
    <t>Резервные фонды местных администраций</t>
  </si>
  <si>
    <t>0111</t>
  </si>
  <si>
    <t>Обслуживание государственного (муниципального) долга</t>
  </si>
  <si>
    <t>700</t>
  </si>
  <si>
    <t>1301</t>
  </si>
  <si>
    <t>Расходы на содержание представительного органа муниципального образования</t>
  </si>
  <si>
    <t>Расходы на содержание избирательной комиссии муниципального образования</t>
  </si>
  <si>
    <t>Обслуживание муниципального долга</t>
  </si>
  <si>
    <t>Непрограммное направление деятельности "Реализация функций органов местного самоуправления"</t>
  </si>
  <si>
    <t>Расходы на выплаты по оплате труда членов избирательной комиссии муниципального образования</t>
  </si>
  <si>
    <t>0400000000</t>
  </si>
  <si>
    <t xml:space="preserve">Подпрограмма "Развитие библиотечного дела" </t>
  </si>
  <si>
    <t>0410000000</t>
  </si>
  <si>
    <t>0410100000</t>
  </si>
  <si>
    <t xml:space="preserve">Обеспечение деятельности (оказание услуг) муниципальных учреждений (организаций) </t>
  </si>
  <si>
    <t>0410122100</t>
  </si>
  <si>
    <t>Капитальный ремонт</t>
  </si>
  <si>
    <t xml:space="preserve">Подпрограмма "Развитие музейного дела" </t>
  </si>
  <si>
    <t>0420000000</t>
  </si>
  <si>
    <t>0420100000</t>
  </si>
  <si>
    <t>Обеспечение деятельности (оказание услуг) муниципальных учреждений (организаций)</t>
  </si>
  <si>
    <t>0420122100</t>
  </si>
  <si>
    <t xml:space="preserve">Подпрограмма "Культурно-досуговая деятельность" </t>
  </si>
  <si>
    <t>0430000000</t>
  </si>
  <si>
    <t>Основное мероприятие "Обеспечение деятельности муниципальных культурно-досуговых учреждений Старооскольского городского округа"</t>
  </si>
  <si>
    <t>0430100000</t>
  </si>
  <si>
    <t>0430122100</t>
  </si>
  <si>
    <t xml:space="preserve">Строительство, реконструкция  </t>
  </si>
  <si>
    <t>0430500000</t>
  </si>
  <si>
    <t>Мероприятия</t>
  </si>
  <si>
    <t>0430526010</t>
  </si>
  <si>
    <t>Подпрограмма "Развитие профессионального искусства"</t>
  </si>
  <si>
    <t>0450000000</t>
  </si>
  <si>
    <t>0450100000</t>
  </si>
  <si>
    <t>0450122100</t>
  </si>
  <si>
    <t>Подпрограмма  "Обеспечение реализации муниципальной программы"</t>
  </si>
  <si>
    <t>0460000000</t>
  </si>
  <si>
    <t>Основное мероприятие "Обеспечение функций администрации Старооскольского городского округа в области культуры"</t>
  </si>
  <si>
    <t>0460100000</t>
  </si>
  <si>
    <t>Расходы на содержание органов местного самоуправления</t>
  </si>
  <si>
    <t>0460121120</t>
  </si>
  <si>
    <t>Основное мероприятие "Обеспечение своевременности сдачи отчетов, разработка и исполнение регламентов услуг, планов хозяйственной деятельности, муниципальных заданий, бюджетных смет"</t>
  </si>
  <si>
    <t>0460300000</t>
  </si>
  <si>
    <t>0460322100</t>
  </si>
  <si>
    <t>0300000000</t>
  </si>
  <si>
    <t>0310000000</t>
  </si>
  <si>
    <t>Основное мероприятие "Работа с молодежными общественными объединениями, организациями и представителями неформальных субкультур"</t>
  </si>
  <si>
    <t>0310200000</t>
  </si>
  <si>
    <t>0310226010</t>
  </si>
  <si>
    <t>0310600000</t>
  </si>
  <si>
    <t>0310617080</t>
  </si>
  <si>
    <t>Ежегодная премия главы администрации Старооскольского городского округа "Одаренность"</t>
  </si>
  <si>
    <t>0310617090</t>
  </si>
  <si>
    <t>0310626010</t>
  </si>
  <si>
    <t>Основное мероприятие "Создание условий для развития лидерских качеств у молодежи "</t>
  </si>
  <si>
    <t>0310700000</t>
  </si>
  <si>
    <t>0310726010</t>
  </si>
  <si>
    <t>0320000000</t>
  </si>
  <si>
    <t>Основное мероприятие "Работа по патриотическому воспитанию молодежи в ходе реализации мероприятий духовно-нравственной и патриотической направленности"</t>
  </si>
  <si>
    <t>0320200000</t>
  </si>
  <si>
    <t>0320226010</t>
  </si>
  <si>
    <t>Основное мероприятие "Проведение мероприятий, направленных на формирование у молодежи призывного возраста позитивного отношения к службе в Вооруженных Силах Российской Федерации"</t>
  </si>
  <si>
    <t>0320300000</t>
  </si>
  <si>
    <t>0320326010</t>
  </si>
  <si>
    <t>0330000000</t>
  </si>
  <si>
    <t>Основное мероприятие   "Содержание аппарата управления по делам молодежи администрации Старооскольского городского округа"</t>
  </si>
  <si>
    <t>0330100000</t>
  </si>
  <si>
    <t xml:space="preserve"> Расходы на содержание органов местного самоуправления</t>
  </si>
  <si>
    <t>0330121120</t>
  </si>
  <si>
    <t>Основное мероприятие   "Ведение хозяйственно-коммунальных услуг управления по делам молодежи администрации Старооскольского городского округа"</t>
  </si>
  <si>
    <t>0330200000</t>
  </si>
  <si>
    <t>0330221120</t>
  </si>
  <si>
    <t>0330300000</t>
  </si>
  <si>
    <t>0330322100</t>
  </si>
  <si>
    <t>1000000000</t>
  </si>
  <si>
    <t>Основное мероприятие "Возмещение части процентной ставки по долгосрочным, среднесрочным и краткосрочным кредитам, взятым малыми формами хозяйствования"</t>
  </si>
  <si>
    <t>9900000000</t>
  </si>
  <si>
    <t>9990000000</t>
  </si>
  <si>
    <t>9990021120</t>
  </si>
  <si>
    <t>0204</t>
  </si>
  <si>
    <t>9990021220</t>
  </si>
  <si>
    <t>9990021310</t>
  </si>
  <si>
    <t>9990021320</t>
  </si>
  <si>
    <t>9990021410</t>
  </si>
  <si>
    <t>9990021420</t>
  </si>
  <si>
    <t>9990021500</t>
  </si>
  <si>
    <t>9990021600</t>
  </si>
  <si>
    <t>9990022100</t>
  </si>
  <si>
    <t>Организация предоставления мер по поддержке сельскохозяйственного производства</t>
  </si>
  <si>
    <t xml:space="preserve">Осуществление отдельных государственных полномочий по рассмотрению дел об административных правонарушениях </t>
  </si>
  <si>
    <t>9990071310</t>
  </si>
  <si>
    <t>0100000000</t>
  </si>
  <si>
    <t>0110000000</t>
  </si>
  <si>
    <t xml:space="preserve">Основное мероприятие "Оказание комплексной социально-правовой помощи родителям, состоящим на учете за потребление наркотических веществ"
</t>
  </si>
  <si>
    <t>0110300000</t>
  </si>
  <si>
    <t xml:space="preserve">Мероприятия </t>
  </si>
  <si>
    <t>0110326010</t>
  </si>
  <si>
    <t>0110500000</t>
  </si>
  <si>
    <t>0110526010</t>
  </si>
  <si>
    <t>0110700000</t>
  </si>
  <si>
    <t>0110726010</t>
  </si>
  <si>
    <t>0110800000</t>
  </si>
  <si>
    <t>0110826010</t>
  </si>
  <si>
    <t>0111300000</t>
  </si>
  <si>
    <t>0111326010</t>
  </si>
  <si>
    <t>0120000000</t>
  </si>
  <si>
    <t>Основное мероприятие "Оборудование дворовых территорий, мест массового пребывания граждан, перекрестков автомобильных дорог, в том числе в районах ИЖС, системами видеонаблюдения (видеоконтроля) с целью обеспечения безопасности населения городского округа, противодействия террористической угрозе и в рамках расширения аппаратно-программного комплекса "Безопасный город", техническое обслуживание систем видеонаблюдения"</t>
  </si>
  <si>
    <t>0120200000</t>
  </si>
  <si>
    <t>Строительство, реконструкция</t>
  </si>
  <si>
    <t>0121200000</t>
  </si>
  <si>
    <t>0121226010</t>
  </si>
  <si>
    <t>0130000000</t>
  </si>
  <si>
    <t>Основное мероприятие "Обеспечение эффективной деятельности и управления в области гражданской обороны, защиты населения и территорий в границах Старооскольского городского округа от чрезвычайных ситуаций, обеспечение пожарной безопасности и безопасности людей на водных объектах"</t>
  </si>
  <si>
    <t>0130100000</t>
  </si>
  <si>
    <t>0130122100</t>
  </si>
  <si>
    <t>0140000000</t>
  </si>
  <si>
    <t>Основное мероприятие  "Финансирование деятельности комиссии по делам несовершеннолетних и защите их прав на территории Старооскольского городского округа"</t>
  </si>
  <si>
    <t>0140700000</t>
  </si>
  <si>
    <t>0140721120</t>
  </si>
  <si>
    <t>Осуществление полномочий по созданию и организации деятельности территориальных комиссий по делам несовершеннолетних и защите их прав</t>
  </si>
  <si>
    <t>0140771220</t>
  </si>
  <si>
    <t>0900000000</t>
  </si>
  <si>
    <t>0940000000</t>
  </si>
  <si>
    <t>Основное мероприятие "Участие в организации и финансировании общественных работ по благоустройству сельских территорий"</t>
  </si>
  <si>
    <t>0940100000</t>
  </si>
  <si>
    <t>Субсидии учреждениям (организациям), за исключением государственных и муниципальных учреждений (организаций)</t>
  </si>
  <si>
    <t>0950000000</t>
  </si>
  <si>
    <t xml:space="preserve">Основное мероприятие "Организация обучения и проверки знаний требований охраны труда руководителей и специалистов хозяйствующих субъектов Старооскольского городского округа"
</t>
  </si>
  <si>
    <t>0950200000</t>
  </si>
  <si>
    <t>Осуществление полномочий в области охраны труда</t>
  </si>
  <si>
    <t>0950271210</t>
  </si>
  <si>
    <t>1600000000</t>
  </si>
  <si>
    <t xml:space="preserve">Подпрограмма "Реализация государственных полномочий Российской Федерации на государственную регистрацию актов гражданского состояния на территории Старооскольского городского округа" </t>
  </si>
  <si>
    <t>1610000000</t>
  </si>
  <si>
    <t>Основное мероприятие "Осуществление переданных федеральных полномочий на государственную регистрацию актов гражданского состояния"</t>
  </si>
  <si>
    <t>1610100000</t>
  </si>
  <si>
    <t xml:space="preserve">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по государственной регистрации актов гражданского состояния </t>
  </si>
  <si>
    <t>1610159300</t>
  </si>
  <si>
    <t>1200000000</t>
  </si>
  <si>
    <t>1210000000</t>
  </si>
  <si>
    <t>1210100000</t>
  </si>
  <si>
    <t>1210196010</t>
  </si>
  <si>
    <t>1220000000</t>
  </si>
  <si>
    <t>Основное мероприятие "Организация уличного освещения"</t>
  </si>
  <si>
    <t>1220100000</t>
  </si>
  <si>
    <t>Благоустройство, озеленение, освещение</t>
  </si>
  <si>
    <t>1220125100</t>
  </si>
  <si>
    <t>Основное мероприятие "Организация выполнения работ по благоустройству и озеленению территории Старооскольского городского округа"</t>
  </si>
  <si>
    <t>1220200000</t>
  </si>
  <si>
    <t xml:space="preserve">Благоустройство, озеленение, освещение </t>
  </si>
  <si>
    <t>1220225100</t>
  </si>
  <si>
    <t>Основное мероприятие "Организация выполнения работ по сбору, вывозу и захоронению мусора, образовавшегося на территории города Старый Оскол"</t>
  </si>
  <si>
    <t>1220300000</t>
  </si>
  <si>
    <t>1220325100</t>
  </si>
  <si>
    <t>1220400000</t>
  </si>
  <si>
    <t>Прочие мероприятия в сфере ЖКХ</t>
  </si>
  <si>
    <t>1220425900</t>
  </si>
  <si>
    <t>Основное мероприятие "Организация оказания услуг в области похоронного дела"</t>
  </si>
  <si>
    <t>1220500000</t>
  </si>
  <si>
    <t>1220525900</t>
  </si>
  <si>
    <t xml:space="preserve">Выплаты социального пособия на погребение и возмещение расходов по гарантированному перечню услуг по погребению в рамках ст. 12 Федерального Закона от 12.01.1996 № 8-ФЗ </t>
  </si>
  <si>
    <t>1220571350</t>
  </si>
  <si>
    <t>Основное мероприятие "Благоустройство территории Старооскольского городского округа"</t>
  </si>
  <si>
    <t>1220600000</t>
  </si>
  <si>
    <t>1220624200</t>
  </si>
  <si>
    <t>1220644100</t>
  </si>
  <si>
    <t>Основное мероприятие "Разработка научно-технической и архитектурной документации"</t>
  </si>
  <si>
    <t>1220700000</t>
  </si>
  <si>
    <t>Субсидия на выполнение муниципального задания МАУ "Научно-техническое архитектурное бюро"</t>
  </si>
  <si>
    <t>1220744500</t>
  </si>
  <si>
    <t>Подпрограмма "Энергосбережение и повышение энергетической эффективности"</t>
  </si>
  <si>
    <t>1230000000</t>
  </si>
  <si>
    <t>Основное мероприятие "Технические мероприятия"</t>
  </si>
  <si>
    <t>1230200000</t>
  </si>
  <si>
    <t>1230222100</t>
  </si>
  <si>
    <t>1250000000</t>
  </si>
  <si>
    <t>Основное мероприятие "Обеспечение функций МКУ "УЖиРГО"</t>
  </si>
  <si>
    <t>1250100000</t>
  </si>
  <si>
    <t>1250122100</t>
  </si>
  <si>
    <t>1300000000</t>
  </si>
  <si>
    <t>1310000000</t>
  </si>
  <si>
    <t>1310100000</t>
  </si>
  <si>
    <t>1310125100</t>
  </si>
  <si>
    <t>Основное мероприятие "Содержание дорожного полотна Старооскольского городского округа"</t>
  </si>
  <si>
    <t>1310200000</t>
  </si>
  <si>
    <t xml:space="preserve">Содержание дорожного хозяйства </t>
  </si>
  <si>
    <t>1310225200</t>
  </si>
  <si>
    <t>1310300000</t>
  </si>
  <si>
    <t>1310325200</t>
  </si>
  <si>
    <t>1320000000</t>
  </si>
  <si>
    <t>Основное мероприятие "Предоставление субсидий МБУ "Пассажирское" на выполнение муниципального задания и иные цели"</t>
  </si>
  <si>
    <t>1320200000</t>
  </si>
  <si>
    <t>1320222100</t>
  </si>
  <si>
    <t xml:space="preserve">Подпрограмма "Совершенствование и развитие дорожной сети в Старооскольском городском округе" </t>
  </si>
  <si>
    <t>1330000000</t>
  </si>
  <si>
    <t>Основное мероприятие "Капитальный, текущий ремонт автомобильных дорог и проездов, мостов"</t>
  </si>
  <si>
    <t>1330244300</t>
  </si>
  <si>
    <t>Капитальный ремонт автомобильных дорог</t>
  </si>
  <si>
    <t>1340000000</t>
  </si>
  <si>
    <t>Основное мероприятие "Обеспечение функций МКУ "УКС"</t>
  </si>
  <si>
    <t>1340100000</t>
  </si>
  <si>
    <t>1340122100</t>
  </si>
  <si>
    <t>0700000000</t>
  </si>
  <si>
    <t xml:space="preserve">Подпрограмма "Развитие физической культуры и массового спорта" </t>
  </si>
  <si>
    <t>0710000000</t>
  </si>
  <si>
    <t>Основное мероприятие "Подготовка и проведение физкультурных и спортивных мероприятий,  обеспечение  участия  в соревнованиях  для различных категорий и групп населения"</t>
  </si>
  <si>
    <t>0710100000</t>
  </si>
  <si>
    <t>0710126010</t>
  </si>
  <si>
    <t>Основное мероприятие "Социальная поддержка спортсменов, достигших высоких спортивных результатов"</t>
  </si>
  <si>
    <t>0710200000</t>
  </si>
  <si>
    <t>0710217050</t>
  </si>
  <si>
    <t>Стипендии главы администрации Старооскольского городского округа спортсменам, добившимся высоких результатов</t>
  </si>
  <si>
    <t>0710217060</t>
  </si>
  <si>
    <t>0710300000</t>
  </si>
  <si>
    <t>0710322100</t>
  </si>
  <si>
    <t>0730000000</t>
  </si>
  <si>
    <t>0730100000</t>
  </si>
  <si>
    <t>0730121120</t>
  </si>
  <si>
    <t>0730200000</t>
  </si>
  <si>
    <t>0730222100</t>
  </si>
  <si>
    <t>Основное мероприятие   "Обеспечение деятельности МАУ "Центр молодежных инициатив"</t>
  </si>
  <si>
    <t>Основное мероприятие "Повышение качества оказания муниципальных услуг в сфере физической культуры и спорта"</t>
  </si>
  <si>
    <t>Основное мероприятие "Обеспечение централизованного ведения бухгалтерского учета"</t>
  </si>
  <si>
    <t>1330200000</t>
  </si>
  <si>
    <t>0200000000</t>
  </si>
  <si>
    <t xml:space="preserve">Подпрограмма "Развитие дошкольного образования" </t>
  </si>
  <si>
    <t>0210000000</t>
  </si>
  <si>
    <t>Основное мероприятие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</si>
  <si>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0210100000</t>
  </si>
  <si>
    <t>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t>
  </si>
  <si>
    <t>0210173020</t>
  </si>
  <si>
    <t>0210200000</t>
  </si>
  <si>
    <t>Выплата компенсации части родительской платы за присмотр и уход за детьми в образовательных организациях, реализующих основную образовательную программу дошкольного образования</t>
  </si>
  <si>
    <t>0210273030</t>
  </si>
  <si>
    <t>0210300000</t>
  </si>
  <si>
    <t>0210400000</t>
  </si>
  <si>
    <t>0210422100</t>
  </si>
  <si>
    <t>Основное мероприятие "Поддержка альтернативных форм предоставления дошкольного образования"</t>
  </si>
  <si>
    <t>0210500000</t>
  </si>
  <si>
    <t>Поддержка альтернативных форм предоставления дошкольного образования</t>
  </si>
  <si>
    <t xml:space="preserve">Поддержка альтернативных форм предоставления дошкольного образования
</t>
  </si>
  <si>
    <t>0210573010</t>
  </si>
  <si>
    <t>0210600000</t>
  </si>
  <si>
    <t>0210617010</t>
  </si>
  <si>
    <t>0210673220</t>
  </si>
  <si>
    <t xml:space="preserve">Подпрограмма "Развитие общего образования" </t>
  </si>
  <si>
    <t>0220000000</t>
  </si>
  <si>
    <t>Основное мероприятие "Обеспечение государственных гарантий реализации прав граждан на получение общедоступного и бесплатного общего образования в муниципальных и частных общеобразовательных организациях"</t>
  </si>
  <si>
    <t>0220100000</t>
  </si>
  <si>
    <t>Реализация государственного стандарта общего образования</t>
  </si>
  <si>
    <t>0220173040</t>
  </si>
  <si>
    <t>0220200000</t>
  </si>
  <si>
    <t>0220222100</t>
  </si>
  <si>
    <t>0220263000</t>
  </si>
  <si>
    <t>Обеспечение видеонаблюдением аудиторий пунктов проведения единого государственного экзамена</t>
  </si>
  <si>
    <t>Основное мероприятие "Создание современных условий для учащихся с разными образовательными результатами в соответствии с требованиями федерального государственного образовательного стандарта"</t>
  </si>
  <si>
    <t>0220400000</t>
  </si>
  <si>
    <t>0220422100</t>
  </si>
  <si>
    <t>Основное мероприятие "Организационно-методическое сопровождение мероприятий, направленных на модернизацию муниципальной системы общего образования"</t>
  </si>
  <si>
    <t>0220500000</t>
  </si>
  <si>
    <t>0220526010</t>
  </si>
  <si>
    <t>0220600000</t>
  </si>
  <si>
    <t>0220617070</t>
  </si>
  <si>
    <t>Основное мероприятие "Оплата проезда педагогическим работникам к месту работы и обратно, проживающим в городе и работающим в общеобразовательных организациях сельских территорий"</t>
  </si>
  <si>
    <t>0220700000</t>
  </si>
  <si>
    <t>0220717020</t>
  </si>
  <si>
    <t>0220722100</t>
  </si>
  <si>
    <t>Основное мероприятие "Выплата ежемесячного денежного вознаграждения за классное руководство"</t>
  </si>
  <si>
    <t>0220800000</t>
  </si>
  <si>
    <t>0220873060</t>
  </si>
  <si>
    <t>0220900000</t>
  </si>
  <si>
    <t>0220917010</t>
  </si>
  <si>
    <t>0220973220</t>
  </si>
  <si>
    <t xml:space="preserve">Подпрограмма "Развитие дополнительного  образования" </t>
  </si>
  <si>
    <t>0230000000</t>
  </si>
  <si>
    <t>0230100000</t>
  </si>
  <si>
    <t>0230122100</t>
  </si>
  <si>
    <t>0230200000</t>
  </si>
  <si>
    <t>0230222100</t>
  </si>
  <si>
    <t>Основное мероприятие "Организационно-методическое сопровождение мероприятий, направленных на модернизацию муниципальной системы дополнительного образования"</t>
  </si>
  <si>
    <t>0230500000</t>
  </si>
  <si>
    <t>0230526010</t>
  </si>
  <si>
    <t>0230600000</t>
  </si>
  <si>
    <t>0230622100</t>
  </si>
  <si>
    <t>0230700000</t>
  </si>
  <si>
    <t>0230722100</t>
  </si>
  <si>
    <t>0231000000</t>
  </si>
  <si>
    <t>0231073220</t>
  </si>
  <si>
    <t>Подпрограмма "Развитие системы оценки качества образования"</t>
  </si>
  <si>
    <t>0240000000</t>
  </si>
  <si>
    <t>0240200000</t>
  </si>
  <si>
    <t>0240222100</t>
  </si>
  <si>
    <t>0240300000</t>
  </si>
  <si>
    <t>0240322100</t>
  </si>
  <si>
    <t xml:space="preserve">Подпрограмма "Организация отдыха и оздоровления детей и подростков" </t>
  </si>
  <si>
    <t>0250000000</t>
  </si>
  <si>
    <t>Основное мероприятие "Обеспечение деятельности (оказание услуг) детских загородных оздоровительных лагерей и лагерей с дневным пребыванием детей"</t>
  </si>
  <si>
    <t>0250100000</t>
  </si>
  <si>
    <t>0250122100</t>
  </si>
  <si>
    <t>Основное мероприятие "Организация отдыха и оздоровления детей, находящихся в трудной жизненной ситуации"</t>
  </si>
  <si>
    <t>0250200000</t>
  </si>
  <si>
    <t>0250270650</t>
  </si>
  <si>
    <t>0250300000</t>
  </si>
  <si>
    <t xml:space="preserve">Мероприятия по проведению оздоровительной кампании детей </t>
  </si>
  <si>
    <t>0250326060</t>
  </si>
  <si>
    <t>0250363000</t>
  </si>
  <si>
    <t>Основное мероприятие "Организация отдыха и оздоровления детей на базе загородных оздоровительных лагерей"</t>
  </si>
  <si>
    <t>0250400000</t>
  </si>
  <si>
    <t>0250426060</t>
  </si>
  <si>
    <t>Подпрограмма "Развитие  дополнительного профессионального образования"</t>
  </si>
  <si>
    <t>0260000000</t>
  </si>
  <si>
    <t>0260100000</t>
  </si>
  <si>
    <t>0260122100</t>
  </si>
  <si>
    <t>0705</t>
  </si>
  <si>
    <t>Основное мероприятие "Организация непрерывного повышения квалификации педагогических работников МБУ ДПО "СОИРО"</t>
  </si>
  <si>
    <t>0260400000</t>
  </si>
  <si>
    <t>0260422100</t>
  </si>
  <si>
    <t>Основное мероприятие "Сопровождение диссеминации инновационного опыта педагогических и руководящих работников городского округа"</t>
  </si>
  <si>
    <t>0260600000</t>
  </si>
  <si>
    <t>0260626010</t>
  </si>
  <si>
    <t>Подпрограмма "Обеспечение реализации муниципальной программы"</t>
  </si>
  <si>
    <t>0270000000</t>
  </si>
  <si>
    <t>Основное мероприятие "Обеспечение выполнения муниципальных функций в сфере образования"</t>
  </si>
  <si>
    <t>0270100000</t>
  </si>
  <si>
    <t>0270121120</t>
  </si>
  <si>
    <t>0270200000</t>
  </si>
  <si>
    <t>0270222100</t>
  </si>
  <si>
    <t>0500000000</t>
  </si>
  <si>
    <t xml:space="preserve">Подпрограмма "Обеспечение жильем отдельных категорий граждан Старооскольского городского округа" </t>
  </si>
  <si>
    <t>0520000000</t>
  </si>
  <si>
    <t>Основное мероприятие "Осуществление функций администрации Старооскольского городского округа по предоставлению жилых помещений детям-сиротам и детям, оставшимся без попечения родителей, и лицам из их числа по договорам найма специализированных жилых помещений"</t>
  </si>
  <si>
    <t>0520400000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</si>
  <si>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</si>
  <si>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"Осуществление функций администрации Старооскольского городского округа по обеспечению жильем молодых семей"</t>
  </si>
  <si>
    <t>0520500000</t>
  </si>
  <si>
    <t xml:space="preserve">Содержание муниципальной собственности </t>
  </si>
  <si>
    <t>0800000000</t>
  </si>
  <si>
    <t xml:space="preserve">Подпрограмма "Развитие системы обеспечения населения информацией по вопросам осуществления местного самоуправления посредством печатных изданий" </t>
  </si>
  <si>
    <t>0810000000</t>
  </si>
  <si>
    <t xml:space="preserve">Подпрограмма "Развитие системы обеспечения населения справочно-аналитической информацией" </t>
  </si>
  <si>
    <t>0820000000</t>
  </si>
  <si>
    <t>Основное мероприятие "Предоставление юридическим лицам субсидий в целях возмещения затрат в связи с оказанием справочно-информационных услуг на безвозмездной основе"</t>
  </si>
  <si>
    <t>0820100000</t>
  </si>
  <si>
    <t>0820163000</t>
  </si>
  <si>
    <t>1400000000</t>
  </si>
  <si>
    <t xml:space="preserve">Подпрограмма "Совершенствование имущественных отношений" </t>
  </si>
  <si>
    <t>1410000000</t>
  </si>
  <si>
    <t>1410100000</t>
  </si>
  <si>
    <t>1410122200</t>
  </si>
  <si>
    <t>Основное мероприятие "Техническая инвентаризация и оценка  объектов недвижимости в целях формирования комплекта документов, необходимых для государственной регистрации права собственности Старооскольского городского округа на объекты недвижимости и принятия их к учету в муниципальную казну Старооскольского городского округа"</t>
  </si>
  <si>
    <t>1410200000</t>
  </si>
  <si>
    <t>1410222200</t>
  </si>
  <si>
    <t>Основное мероприятие "Мероприятия по обеспечению деятельности подведомственных учреждений, в том числе на предоставление субсидий бюджетным учреждениям"</t>
  </si>
  <si>
    <t>1410300000</t>
  </si>
  <si>
    <t>1410322100</t>
  </si>
  <si>
    <t>Основное мероприятие "Формирование оптимального состава имущества Старооскольского городского округа, являющегося источником стабильного дохода бюджета городского округа, поступающего  от  арендных отношений, и невключение его в прогнозный план (программу) приватизации"</t>
  </si>
  <si>
    <t>1410500000</t>
  </si>
  <si>
    <t>1410522200</t>
  </si>
  <si>
    <t>Подпрограмма "Совершенствование земельных отношений"</t>
  </si>
  <si>
    <t>1420000000</t>
  </si>
  <si>
    <t>Основное мероприятие "Предоставление земельных участков на праве аренды или собственности на основании проведения торгов, а также предоставление, изъятие, переоформление земельных участков без проведения торгов"</t>
  </si>
  <si>
    <t>1420100000</t>
  </si>
  <si>
    <t>1420122200</t>
  </si>
  <si>
    <t>Подпрограмма "Развитие лесного хозяйства"</t>
  </si>
  <si>
    <t>1430000000</t>
  </si>
  <si>
    <t>Основное мероприятие "Противопожарное обустройство городских лесов"</t>
  </si>
  <si>
    <t>1430100000</t>
  </si>
  <si>
    <t>1430122100</t>
  </si>
  <si>
    <t>Основное мероприятие "Использование лесов при рубке поврежденных и погибших насаждений, рубке в целях ухода за лесами"</t>
  </si>
  <si>
    <t>1430200000</t>
  </si>
  <si>
    <t>1430222100</t>
  </si>
  <si>
    <t>Основное мероприятие "Воспроизводство лесов"</t>
  </si>
  <si>
    <t>1430300000</t>
  </si>
  <si>
    <t>1430322100</t>
  </si>
  <si>
    <t>0600000000</t>
  </si>
  <si>
    <t xml:space="preserve">Подпрограмма "Развитие мер социальной поддержки отдельных категорий граждан" </t>
  </si>
  <si>
    <t>0610000000</t>
  </si>
  <si>
    <t>Основное мероприятие "Предоставление мер социальной поддержки лицам, удостоенным звания "Почетный гражданин Старооскольского городского округа Белгородской области"</t>
  </si>
  <si>
    <t>0610100000</t>
  </si>
  <si>
    <t>Меры социальной поддержки лицам, удостоенным звания "Почетный гражданин Старооскольского городского округа Белгородской области"</t>
  </si>
  <si>
    <t>0610117200</t>
  </si>
  <si>
    <t xml:space="preserve">Услуги по зачислению денежных средств на счета физических лиц  </t>
  </si>
  <si>
    <t>0610126040</t>
  </si>
  <si>
    <t xml:space="preserve"> Основное мероприятие "Выплата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</si>
  <si>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0610200000</t>
  </si>
  <si>
    <t>0610217210</t>
  </si>
  <si>
    <t>1001</t>
  </si>
  <si>
    <t>0610226040</t>
  </si>
  <si>
    <t>0610300000</t>
  </si>
  <si>
    <t xml:space="preserve">Выплата единовременной материальной помощи отдельным категориям граждан </t>
  </si>
  <si>
    <t>0610317220</t>
  </si>
  <si>
    <t>Основное мероприятие "Обеспечение равной доступности услуг общественного транспорта"</t>
  </si>
  <si>
    <t>0610500000</t>
  </si>
  <si>
    <t xml:space="preserve"> Организация проезда льготной категории граждан и пенсионеров в общественном транспорте на территории Старооскольского городского округа </t>
  </si>
  <si>
    <t>0610526030</t>
  </si>
  <si>
    <t xml:space="preserve">Выплата денежного поощрения руководителям органов территориального общественного самоуправления и руководителям органов иных форм осуществления местного самоуправления на территории Старооскольского городского округа </t>
  </si>
  <si>
    <t>Основное мероприятие "Выплата денежного поощрения председателям групп содействия участковым уполномоченным полиции"</t>
  </si>
  <si>
    <t>0610700000</t>
  </si>
  <si>
    <t xml:space="preserve">Выплата денежного поощрения председателям групп содействия участковым уполномоченным полиции на территории Старооскольского городского округа </t>
  </si>
  <si>
    <t>0610717250</t>
  </si>
  <si>
    <t>Основное мероприятие "Компенсационные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</si>
  <si>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0610800000</t>
  </si>
  <si>
    <t>Компенсационные выплаты на возмещение членам семей умерших участников ликвидации последствий катастрофы на Чернобыльской АЭС, инвалидов вследствие Чернобыльской катастрофы, граждан из подразделений особого риска, граждан, подвергшихся радиационному воздействию вследствие ядерных испытаний на Семипалатинском полигоне, а также вследствие аварии в 1957 году на производственном объединении "Маяк" и сбросов радиоактивных отходов в реку Теча, затрат на изготовление и установку надгробных памятников</t>
  </si>
  <si>
    <t>0610817260</t>
  </si>
  <si>
    <t>Основное мероприятие "Социальная поддержка отдельных категорий граждан  в форме оплаты услуг бани"</t>
  </si>
  <si>
    <t>0610900000</t>
  </si>
  <si>
    <t xml:space="preserve">Мероприятия по социальной поддержке отдельных категорий граждан </t>
  </si>
  <si>
    <t>0610926020</t>
  </si>
  <si>
    <t>Основное мероприятие "Предоставление ежемесячной денежной компенсации на оплату жилого помещения и коммунальных услуг отдельным категориям граждан с применением системы персонифицированных социальных счетов"</t>
  </si>
  <si>
    <t>0611000000</t>
  </si>
  <si>
    <t>0611052500</t>
  </si>
  <si>
    <t>Основное мероприятие "Предоставление ежемесячной денежной компенсации расходов по оплате жилищно-коммунальных услуг ветеранам труда"</t>
  </si>
  <si>
    <t>0611100000</t>
  </si>
  <si>
    <t>0611172510</t>
  </si>
  <si>
    <t>Основное мероприятие "Предоставление ежемесячной денежной компенсации расходов по оплате жилищно-коммунальных услуг реабилитированным лицам и лицам, признанным пострадавшими от политических репрессий"</t>
  </si>
  <si>
    <t>0611200000</t>
  </si>
  <si>
    <t>Выплата ежемесячных денежных компенсаций расходов по оплате жилищно-коммунальных услуг реабилитированным лицам и лицам, признанным пострадавшими от политических репрессий</t>
  </si>
  <si>
    <t>0611272520</t>
  </si>
  <si>
    <t>Основное мероприятие "Предоставление ежемесячной денежной компенсации расходов по оплате жилищно-коммунальных услуг многодетным семьям"</t>
  </si>
  <si>
    <t>0611300000</t>
  </si>
  <si>
    <t>Выплата ежемесячных денежных компенсаций расходов по оплате жилищно-коммунальных услуг многодетным семьям</t>
  </si>
  <si>
    <t>0611372530</t>
  </si>
  <si>
    <t>Основное мероприятие "Предоставление ежемесячной денежной компенсации расходов по оплате жилищно-коммунальных услуг иным категориям"</t>
  </si>
  <si>
    <t>0611400000</t>
  </si>
  <si>
    <t xml:space="preserve">Выплата ежемесячных денежных компенсаций расходов по оплате жилищно-коммунальных услуг иным категориям граждан
</t>
  </si>
  <si>
    <t>0611472540</t>
  </si>
  <si>
    <t>0611500000</t>
  </si>
  <si>
    <t>0611571510</t>
  </si>
  <si>
    <t>Основное мероприятие "Предоставление ежегодной денежной выплаты жителям Белгородской области, награжденным знаком "Почетный донор СССР", "Почетный донор России"</t>
  </si>
  <si>
    <t>0611600000</t>
  </si>
  <si>
    <t>0611652200</t>
  </si>
  <si>
    <t>Основное мероприятие "Предоставление ежемесячной денежной выплаты отдельным категориям граждан (ветеранам труда, ветеранам военной службы)"</t>
  </si>
  <si>
    <t>0611700000</t>
  </si>
  <si>
    <t>Оплата ежемесячных денежных выплат ветеранам труда, ветеранам военной службы</t>
  </si>
  <si>
    <t>0611772410</t>
  </si>
  <si>
    <t>Основное мероприятие "Предоставление ежемесячной денежной выплаты отдельным категориям граждан (труженикам тыла)"</t>
  </si>
  <si>
    <t>0611800000</t>
  </si>
  <si>
    <t>Оплата ежемесячных денежных выплат труженикам тыла</t>
  </si>
  <si>
    <t>0611872420</t>
  </si>
  <si>
    <t>Основное мероприятие "Предоставление ежемесячной денежной выплаты отдельным категориям граждан (реабилитированным лицам)"</t>
  </si>
  <si>
    <t>0611900000</t>
  </si>
  <si>
    <t xml:space="preserve">Оплата ежемесячных денежных выплат реабилитированным лицам </t>
  </si>
  <si>
    <t>0611972430</t>
  </si>
  <si>
    <t>Основное мероприятие "Предоставление ежемесячной денежной выплаты отдельным категориям граждан (лицам, признанным пострадавшими от политических репрессий)"</t>
  </si>
  <si>
    <t>0612000000</t>
  </si>
  <si>
    <t xml:space="preserve">Оплата ежемесячных денежных выплат лицам, признанным пострадавшими от политических репрессий
</t>
  </si>
  <si>
    <t>0612072440</t>
  </si>
  <si>
    <t>Основное мероприятие "Предоставление ежемесячной денежной выплаты лицам, родившимся в период с 22 июня 1923 г. по 3 сентября 1945 г. (Дети войны)"</t>
  </si>
  <si>
    <t>0612100000</t>
  </si>
  <si>
    <t xml:space="preserve">Оплата ежемесячных денежных выплат лицам, родившимся в период с 22 июня 1923 года по 3 сентября 1945 года (Дети войны)
</t>
  </si>
  <si>
    <t>0612172450</t>
  </si>
  <si>
    <t>Основное мероприятие "Предоставление ежемесячного пособия на ребенка гражданам, имеющим детей"</t>
  </si>
  <si>
    <t>0612200000</t>
  </si>
  <si>
    <t xml:space="preserve">Выплата ежемесячных пособий гражданам, имеющим детей  
</t>
  </si>
  <si>
    <t>0612272850</t>
  </si>
  <si>
    <t>0612300000</t>
  </si>
  <si>
    <t xml:space="preserve">Выплата субсидий ветеранам боевых действий и другим категориям военнослужащих, лицам, привлекавшимся органами местной власти к разминированию территорий и объектов в период 1943-1950 годов </t>
  </si>
  <si>
    <t>0612372360</t>
  </si>
  <si>
    <t>Основное мероприятие "Предоставление единовременного пособия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</si>
  <si>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0612400000</t>
  </si>
  <si>
    <t>0612453830</t>
  </si>
  <si>
    <t>Основное мероприятие "Предоставление ежемесячного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</si>
  <si>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0612500000</t>
  </si>
  <si>
    <t>0612553810</t>
  </si>
  <si>
    <t>0612800000</t>
  </si>
  <si>
    <t>0612852800</t>
  </si>
  <si>
    <t>Основное мероприятие "Выплата пособия на погребение умерших граждан, не подлежащих обязательному социальному страхованию и не являющихся пенсионерами, а также в случае рождения мертвого ребенка по истечении 154 дней беременности"</t>
  </si>
  <si>
    <t>0613000000</t>
  </si>
  <si>
    <t xml:space="preserve">Организация предоставления социального пособия на погребение </t>
  </si>
  <si>
    <t>0613071270</t>
  </si>
  <si>
    <t xml:space="preserve">Предоставление материальной и иной помощи для погребения 
</t>
  </si>
  <si>
    <t>0613072620</t>
  </si>
  <si>
    <t>Основное мероприятие "Выплата пособия лицам, которым присвоено звание "Почетный гражданин Белгородской области"</t>
  </si>
  <si>
    <t>0613100000</t>
  </si>
  <si>
    <t>Выплата пособия лицам, которым присвоено звание "Почетный гражданин Белгородской области"</t>
  </si>
  <si>
    <t>0613172350</t>
  </si>
  <si>
    <t>0613200000</t>
  </si>
  <si>
    <t xml:space="preserve">Выплата ежемесячных пособий отдельным категориям граждан (инвалидам боевых действий I и II групп,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 вдовам погибших (умерших) ветеранов подразделений особого риска)
</t>
  </si>
  <si>
    <t>0613272370</t>
  </si>
  <si>
    <t>Основное мероприятие "Выплата единовременного пособия и пособия на основе социального контракта малоимущим гражданам и гражданам, оказавшимся в трудной жизненной ситуации"</t>
  </si>
  <si>
    <t>0613300000</t>
  </si>
  <si>
    <t>0613372310</t>
  </si>
  <si>
    <t>Обеспечение равной доступности услуг общественного транспорта на территории Белгородской области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</si>
  <si>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Основное мероприятие "Меры социальной защиты семей, родивших третьего и последующих детей по предоставлению материнского (семейного) капитала"</t>
  </si>
  <si>
    <t>0613500000</t>
  </si>
  <si>
    <t xml:space="preserve">Осуществление дополнительных мер социальной защиты семей, родивших третьего и последующих детей, по предоставлению материнского (семейного) капитала </t>
  </si>
  <si>
    <t>0613573000</t>
  </si>
  <si>
    <t>Основное мероприятие "Отдельные меры социальной поддержки граждан, подвергшихся радиации"</t>
  </si>
  <si>
    <t>0613600000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</si>
  <si>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</si>
  <si>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0613651370</t>
  </si>
  <si>
    <t xml:space="preserve">Подпрограмма "Модернизация и развитие социального обслуживания населения" </t>
  </si>
  <si>
    <t>0620000000</t>
  </si>
  <si>
    <t>Основное мероприятие "Организация работы по заключению договоров  пожизненного содержания с иждивением в Старооскольском городском округе"</t>
  </si>
  <si>
    <t>0620100000</t>
  </si>
  <si>
    <t>1002</t>
  </si>
  <si>
    <t>0620126020</t>
  </si>
  <si>
    <t>0620117270</t>
  </si>
  <si>
    <t xml:space="preserve">Услуги по зачислению денежных средств на счета физических лиц </t>
  </si>
  <si>
    <t>0620126040</t>
  </si>
  <si>
    <t>Основное мероприятие "Социальное обслуживание населения"</t>
  </si>
  <si>
    <t>0620200000</t>
  </si>
  <si>
    <t xml:space="preserve">Осуществление полномочий по обеспечению права граждан на социальное обслуживание </t>
  </si>
  <si>
    <t>0620271590</t>
  </si>
  <si>
    <t>0620400000</t>
  </si>
  <si>
    <t>0620426010</t>
  </si>
  <si>
    <t xml:space="preserve">Подпрограмма "Социальная поддержка семьи и детей" </t>
  </si>
  <si>
    <t>0630000000</t>
  </si>
  <si>
    <t>Основное мероприятие "Единовременная выплата при одновременном рождении (усыновлении)  двух детей - 10 000 руб., трех и более детей - 50 000 руб."</t>
  </si>
  <si>
    <t>0630100000</t>
  </si>
  <si>
    <t xml:space="preserve">Выплаты многодетным семьям </t>
  </si>
  <si>
    <t>0630117280</t>
  </si>
  <si>
    <t>0630126040</t>
  </si>
  <si>
    <t>Основное мероприятие "Вручение удостоверений многодетным семьям"</t>
  </si>
  <si>
    <t>0630300000</t>
  </si>
  <si>
    <t>0630326020</t>
  </si>
  <si>
    <t>0630400000</t>
  </si>
  <si>
    <t>0630417280</t>
  </si>
  <si>
    <t>0630426040</t>
  </si>
  <si>
    <t>0630500000</t>
  </si>
  <si>
    <t>0630517280</t>
  </si>
  <si>
    <t>0630526040</t>
  </si>
  <si>
    <t>0630800000</t>
  </si>
  <si>
    <t>0630817280</t>
  </si>
  <si>
    <t>0630900000</t>
  </si>
  <si>
    <t>0630917280</t>
  </si>
  <si>
    <t>0631000000</t>
  </si>
  <si>
    <t>0631072880</t>
  </si>
  <si>
    <t>0631100000</t>
  </si>
  <si>
    <t>0631172880</t>
  </si>
  <si>
    <t>0631200000</t>
  </si>
  <si>
    <t>0631272880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</si>
  <si>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(многодетные семьи)"</t>
  </si>
  <si>
    <t>0631300000</t>
  </si>
  <si>
    <t>0631372880</t>
  </si>
  <si>
    <t>Основное мероприятие "Проведение социально- значимых мероприятий с детьми и семьями"</t>
  </si>
  <si>
    <t>0631500000</t>
  </si>
  <si>
    <t>0631526010</t>
  </si>
  <si>
    <t>Основное мероприятие "Оплата за коммунальные услуги, ремонт и содержание жилых помещений, закрепленных за детьми-сиротами и детьми, оставшимися без попечения родителей"</t>
  </si>
  <si>
    <t>Основное мероприятие  "Выплата единовременного пособия при передаче ребенка на воспитание в семью"</t>
  </si>
  <si>
    <t>0632000000</t>
  </si>
  <si>
    <t xml:space="preserve">Выплата единовременного пособия при всех формах устройства детей, лишенных родительского попечения, в семью
</t>
  </si>
  <si>
    <t>0632052600</t>
  </si>
  <si>
    <t>Основное мероприятие  "Выплата ежемесячного пособия опекуну (попечителю) либо одному из приемных родителей или родителей-воспитателей на содержание каждого из детей-сирот и детей, оставшихся без попечения родителей"</t>
  </si>
  <si>
    <t>0632100000</t>
  </si>
  <si>
    <t>0632172870</t>
  </si>
  <si>
    <t>Основное мероприятие  "Выплата вознаграждения, причитающегося приемным родителям на каждого ребенка, взятого на воспитание в семью"</t>
  </si>
  <si>
    <t>0632200000</t>
  </si>
  <si>
    <t>Основное мероприятие  "Осуществление мер по социальной защите граждан, являющихся усыновителями, в виде пособий"</t>
  </si>
  <si>
    <t>0632300000</t>
  </si>
  <si>
    <t>0632372860</t>
  </si>
  <si>
    <t>0632400000</t>
  </si>
  <si>
    <t xml:space="preserve">Социальная поддержка детей-сирот и детей, оставшихся без попечения родителей, в части оплаты за содержание жилых помещений, закрепленных за детьми-сиротами, и капитального ремонта 
</t>
  </si>
  <si>
    <t>0632471370</t>
  </si>
  <si>
    <t xml:space="preserve">Подпрограмма  "Мероприятия по обеспечению доступной среды" </t>
  </si>
  <si>
    <t>0640000000</t>
  </si>
  <si>
    <t>Основное мероприятие "Предоставление услуги службы "Социального такси" инвалидам на специализированном и ином автотранспорте МБУ "КЦСОН"</t>
  </si>
  <si>
    <t>0640200000</t>
  </si>
  <si>
    <t>0640222100</t>
  </si>
  <si>
    <t>Основное мероприятие "Обеспечение перевозки слабослышащих и глухих детей, проживающих на территории Старооскольского городского округа, в специализированные (коррекционные) школы - интернаты"</t>
  </si>
  <si>
    <t>0640400000</t>
  </si>
  <si>
    <t>Основное мероприятие "Проведение культурно-массовых и спортивных мероприятий с инвалидами"</t>
  </si>
  <si>
    <t>0640600000</t>
  </si>
  <si>
    <t>0640626010</t>
  </si>
  <si>
    <t xml:space="preserve">Подпрограмма "Поддержка социально ориентированных некоммерческих организаций" </t>
  </si>
  <si>
    <t>0650000000</t>
  </si>
  <si>
    <t>Основное мероприятие  "Финансовая поддержка СОНКО, участвующих в реализации социально-значимых мероприятий на территории Старооскольского городского округа"</t>
  </si>
  <si>
    <t>0650100000</t>
  </si>
  <si>
    <t>0650163000</t>
  </si>
  <si>
    <t>0660000000</t>
  </si>
  <si>
    <t xml:space="preserve">Основное мероприятие "Обеспечение выполнения переданных полномочий  администрацией городского округа  по организации предоставления дополнительных мер социальной  поддержки и социальной помощи  отдельным категориям граждан" </t>
  </si>
  <si>
    <t>0660100000</t>
  </si>
  <si>
    <t>0660121120</t>
  </si>
  <si>
    <t>Основное мероприятие "Обеспечение выполнения переданных полномочий  администрацией городского округа  по  предоставлению дополнительных мер социальной  поддержки и социальной помощи  отдельным категориям граждан"</t>
  </si>
  <si>
    <t>0660200000</t>
  </si>
  <si>
    <t>0660222100</t>
  </si>
  <si>
    <t>Основное мероприятие "Организация  предоставления отдельных мер социальной защиты населения"</t>
  </si>
  <si>
    <t>0660300000</t>
  </si>
  <si>
    <t xml:space="preserve">Организация предоставления отдельных мер социальной защиты населения
</t>
  </si>
  <si>
    <t>0660371230</t>
  </si>
  <si>
    <t>Основное мероприятие "Осуществление деятельности по опеке и попечительству в отношении несовершеннолетних и лиц из числа детей - сирот и детей, оставшихся без попечения родителей"</t>
  </si>
  <si>
    <t>0660400000</t>
  </si>
  <si>
    <t xml:space="preserve">Осуществление деятельности по опеке и попечительству в отношении несовершеннолетних и лиц из числа детей-сирот и детей, оставшихся без попечения родителей
</t>
  </si>
  <si>
    <t>0660471240</t>
  </si>
  <si>
    <t>0660500000</t>
  </si>
  <si>
    <t>Осуществление деятельности по опеке и попечительству в отношении совершеннолетних лиц</t>
  </si>
  <si>
    <t>0660571250</t>
  </si>
  <si>
    <t>Основное мероприятие  "Организация предоставления ежемесячных денежных компенсаций расходов по оплате жилищно-коммунальных услуг"</t>
  </si>
  <si>
    <t>0660600000</t>
  </si>
  <si>
    <t xml:space="preserve">Организация предоставления ежемесячных денежных компенсаций расходов по оплате жилищно-коммунальных услуг 
</t>
  </si>
  <si>
    <t>0660671260</t>
  </si>
  <si>
    <t>Основное мероприятие  "Организация  финансового обеспечения  выполнения  переданных полномочий"</t>
  </si>
  <si>
    <t>0660700000</t>
  </si>
  <si>
    <t xml:space="preserve">Осуществление полномочий по обеспечению права граждан на социальное обслуживание 
</t>
  </si>
  <si>
    <t>0660771590</t>
  </si>
  <si>
    <t>Основное мероприятие "Проведение турнира городов России по дзюдо среди юношей и девушек под девизом "Дзюдо против наркотиков"</t>
  </si>
  <si>
    <t xml:space="preserve">Основное мероприятие "Открытое первенство города по пулевой стрельбе среди юниоров под девизом "Молодежь против наркотиков"
</t>
  </si>
  <si>
    <t>Основное мероприятие "Организация поездок "По местам боевой славы"</t>
  </si>
  <si>
    <t>Основное мероприятие "Обеспечение деятельности МБУ "Старооскольский центр оценки качества образования"</t>
  </si>
  <si>
    <t xml:space="preserve">Основное мероприятие "Издание плаката "Спортивная гордость Старого Оскола"
</t>
  </si>
  <si>
    <t>Основное мероприятие "Обеспечение деятельности муниципальных музеев и Старооскольского зоопарка"</t>
  </si>
  <si>
    <t>Основное мероприятие "Обеспечение деятельности (оказание услуг) библиотек Старооскольской ЦБС"</t>
  </si>
  <si>
    <t>Основное мероприятие "Реализация учреждениями общественно-значимых мероприятий, направленных на создание комфортных условий предоставления культурных услуг населению и развитие народного творчества"</t>
  </si>
  <si>
    <t>Основное мероприятие "Обеспечение деятельности (оказание услуг) Старооскольского театра"</t>
  </si>
  <si>
    <t>Основное мероприятие "Выявление и создание условий развития талантливой молодежи, использование продуктов ее инновационной деятельности"</t>
  </si>
  <si>
    <t>Основное мероприятие "Содержание придорожной территории вдоль автомобильных дорог Старооскольского городского округа"</t>
  </si>
  <si>
    <t>Основное мероприятие "Оснащение жилых помещений муниципального жилищного фонда индивидуальными приборами учета потребления коммунальных ресурсов"</t>
  </si>
  <si>
    <t>1210400000</t>
  </si>
  <si>
    <t>1210424200</t>
  </si>
  <si>
    <t>Основное мероприятие "Подготовка работников (профессиональное образование и профессиональное обучение) и дополнительное профессиональное образование"</t>
  </si>
  <si>
    <t>1500000000</t>
  </si>
  <si>
    <t>1500100000</t>
  </si>
  <si>
    <t>1500121220</t>
  </si>
  <si>
    <t>0220273050</t>
  </si>
  <si>
    <t xml:space="preserve">Предоставление дополнительной выплаты спортсменам из малоимущих семей </t>
  </si>
  <si>
    <t>0310500000</t>
  </si>
  <si>
    <t>0310526010</t>
  </si>
  <si>
    <t>Основное мероприятие "Содержание муниципального имущества"</t>
  </si>
  <si>
    <t>1410800000</t>
  </si>
  <si>
    <t>Основное мероприятие "Организация предоставления мер по поддержке сельскохозяйственного производства"</t>
  </si>
  <si>
    <t>0314</t>
  </si>
  <si>
    <t>0310</t>
  </si>
  <si>
    <t>Подпрограмма "Развитие инженерной инфраструктуры"</t>
  </si>
  <si>
    <t>Основное мероприятие "Строительство и реконструкция инженерных сетей и объектов"</t>
  </si>
  <si>
    <t>1240000000</t>
  </si>
  <si>
    <t>1240100000</t>
  </si>
  <si>
    <t>1240144100</t>
  </si>
  <si>
    <t>0502</t>
  </si>
  <si>
    <t>Расходы на содержание Контрольно-счетной палаты муниципального образования</t>
  </si>
  <si>
    <t xml:space="preserve">Расходы на выплаты по оплате труда председателя Контрольно-счетной палаты муниципального образования и его заместителей </t>
  </si>
  <si>
    <t>Основное мероприятие "Обеспечение деятельности (оказание услуг) подведомственных муниципальных учреждений"</t>
  </si>
  <si>
    <t>0120300000</t>
  </si>
  <si>
    <t>0120326010</t>
  </si>
  <si>
    <t>0210324200</t>
  </si>
  <si>
    <t>1610121120</t>
  </si>
  <si>
    <t>0110900000</t>
  </si>
  <si>
    <t>0110926010</t>
  </si>
  <si>
    <t>0610326040</t>
  </si>
  <si>
    <t>0220300000</t>
  </si>
  <si>
    <t>Основное мероприятие "Выплата ежемесячного пособия инвалидам боевых действий I и II групп, а также членам семей военнослужащих и сотрудников, погибших при исполнении обязанностей военной службы в районах боевых действий"</t>
  </si>
  <si>
    <t>1102</t>
  </si>
  <si>
    <t>Содержание муниципальной собственности</t>
  </si>
  <si>
    <t>1410822200</t>
  </si>
  <si>
    <t>Основное мероприятие "Выплата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t>
  </si>
  <si>
    <t>1500121420</t>
  </si>
  <si>
    <t>1500121120</t>
  </si>
  <si>
    <t xml:space="preserve">Строительство, реконструкция </t>
  </si>
  <si>
    <t>0220344100</t>
  </si>
  <si>
    <t>0703</t>
  </si>
  <si>
    <t>Основное мероприятие "Выплаты гражданам, заключившим договор о целевом обучении"</t>
  </si>
  <si>
    <t>Дополнительные выплаты гражданам, предоставляемые за счет средств бюджета Старооскольского городского округа</t>
  </si>
  <si>
    <t>0270300000</t>
  </si>
  <si>
    <t>0270317130</t>
  </si>
  <si>
    <t>0120222100</t>
  </si>
  <si>
    <t>0610726040</t>
  </si>
  <si>
    <t>0630826040</t>
  </si>
  <si>
    <t xml:space="preserve">Стипендии главы администрации Старооскольского городского округа </t>
  </si>
  <si>
    <t>Основное мероприятие "Предоставление ежемесячной денежной компенсации расходов на уплату взноса на капитальный ремонт общего имущества в многоквартирном доме лицам, достигшим возраста семидесяти и восьмидесяти лет"</t>
  </si>
  <si>
    <t>0614000000</t>
  </si>
  <si>
    <t>Основное мероприятие "Организация мер поддержки и социальной адаптации отдельных категорий граждан молодежи (молодые люди, оказавшиеся в трудной жизненной ситуации)"</t>
  </si>
  <si>
    <t>Основное мероприятие "Разработка и подготовка выпуска печатной продукции по безопасности в молодежной среде"</t>
  </si>
  <si>
    <t>Раз-дел, под-раз-дел</t>
  </si>
  <si>
    <t>Ежемесячные денежные выплаты гражданам, заключившим договоры пожизненного содержания с иждивением в Старооскольском городском округе</t>
  </si>
  <si>
    <t>2</t>
  </si>
  <si>
    <t>3</t>
  </si>
  <si>
    <t>4</t>
  </si>
  <si>
    <t>5</t>
  </si>
  <si>
    <t>6</t>
  </si>
  <si>
    <t>0810500000</t>
  </si>
  <si>
    <t>0810522100</t>
  </si>
  <si>
    <r>
      <t>Основное мероприятие "Обеспечение деятельности МАУ</t>
    </r>
    <r>
      <rPr>
        <b/>
        <sz val="13"/>
        <rFont val="Calibri"/>
        <family val="2"/>
      </rPr>
      <t> </t>
    </r>
    <r>
      <rPr>
        <b/>
        <sz val="13"/>
        <rFont val="Times New Roman"/>
        <family val="1"/>
      </rPr>
      <t>"Издательский дом "Оскольский край"</t>
    </r>
  </si>
  <si>
    <t xml:space="preserve">               к решению Совета депутатов</t>
  </si>
  <si>
    <t xml:space="preserve">               Старооскольского городского округа</t>
  </si>
  <si>
    <t xml:space="preserve">               от «___»_________ 2017 г. № ____ </t>
  </si>
  <si>
    <t>Сумма на 2020 год</t>
  </si>
  <si>
    <t>Местный бюджет 2020</t>
  </si>
  <si>
    <t>Областной бюджет 2020</t>
  </si>
  <si>
    <t>1700000000</t>
  </si>
  <si>
    <t>1710000000</t>
  </si>
  <si>
    <t>Основное мероприятие "Организация мероприятий, относящихся к безопасности дорожного движения, содержание элементов обустройства автомобильных дорог"</t>
  </si>
  <si>
    <t>Основное мероприятие "Выполнение муниципальным образованием  Старооскольским городским округом, как собственником жилых и нежилых помещений в многоквартирных домах, обязательств по уплате взносов на капитальный ремонт"</t>
  </si>
  <si>
    <t>Содержание дорожного хозяйства</t>
  </si>
  <si>
    <t>1330225200</t>
  </si>
  <si>
    <t>0910000000</t>
  </si>
  <si>
    <t>Основное мероприятие "Субсидирование части затрат на рекламу"</t>
  </si>
  <si>
    <t>0910300000</t>
  </si>
  <si>
    <t>0910363000</t>
  </si>
  <si>
    <t>Основное мероприятие "Субсидирование части расходов на уплату арендных платежей"</t>
  </si>
  <si>
    <t>0910400000</t>
  </si>
  <si>
    <t>0910463000</t>
  </si>
  <si>
    <t>9990051200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</si>
  <si>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</si>
  <si>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0105</t>
  </si>
  <si>
    <t>06140R4620</t>
  </si>
  <si>
    <t>Основное мероприятие "Единовременная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</si>
  <si>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Единовременная денежная выплата врачам, принятым на работу в областные государственные учреждения здравоохранения, расположенные на территории Старооскольского городского округа, по остродефицитным специальностям</t>
  </si>
  <si>
    <t>0614200000</t>
  </si>
  <si>
    <t>0614217310</t>
  </si>
  <si>
    <t>Меры социальной защиты отдельных категорий работников учреждений, занятых в секторе социального обслуживания, проживающих и (или) работающих в сельской местности</t>
  </si>
  <si>
    <t>0620271690</t>
  </si>
  <si>
    <t>0631900000</t>
  </si>
  <si>
    <t>0631924200</t>
  </si>
  <si>
    <t>0640900000</t>
  </si>
  <si>
    <t>06409L0270</t>
  </si>
  <si>
    <t>Подпрограмма "Развитие спортивной инфраструктуры"</t>
  </si>
  <si>
    <t>Основное мероприятие "Капитальный ремонт и реконструкция объектов физической культуры и спорта"</t>
  </si>
  <si>
    <t>0720000000</t>
  </si>
  <si>
    <t>0720200000</t>
  </si>
  <si>
    <t>0720224200</t>
  </si>
  <si>
    <t>Ежемесячное денежное вознаграждение за классное руководство</t>
  </si>
  <si>
    <t>Предоставление мер социальной поддержки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t>
  </si>
  <si>
    <t>Осуществление полномочий  по предоставлению мер социальной защиты многодетных семей</t>
  </si>
  <si>
    <t>Основное мероприятие "Поощрение народных дружинников, принимающих в составе народных дружин участие в охране общественного порядка на территории Старооскольского городского округа"</t>
  </si>
  <si>
    <t xml:space="preserve">Осуществление мер по социальной защите граждан, являющихся усыновителями
</t>
  </si>
  <si>
    <t>0150000000</t>
  </si>
  <si>
    <t xml:space="preserve">Выплата ежемесячных денежных компенсаций расходов по оплате жилищно-коммунальных услуг ветеранам труда, ветеранам военной службы </t>
  </si>
  <si>
    <t>Компенсация отдельным категориям граждан оплаты взноса на капитальный ремонт общего имущества в многоквартирном доме</t>
  </si>
  <si>
    <t xml:space="preserve">                  тыс. рублей</t>
  </si>
  <si>
    <t>Оплата жилищно-коммунальных услуг отдельным категориям граждан</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</si>
  <si>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</si>
  <si>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</si>
  <si>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Реализация мероприятий по строительству, реконструкции, приобретению объектов недвижимого имущества и капитальному ремонту объектов социальной сферы местного значения</t>
  </si>
  <si>
    <t>0220372120</t>
  </si>
  <si>
    <t>1320100000</t>
  </si>
  <si>
    <t>1320163000</t>
  </si>
  <si>
    <t>1320173820</t>
  </si>
  <si>
    <t>Компенсация стоимости проезда детям-инвалидам с нарушением слуха и лицам, их сопровождающим, к месту учебы и обратно</t>
  </si>
  <si>
    <t>0640417320</t>
  </si>
  <si>
    <t>0632272890</t>
  </si>
  <si>
    <t>Основное мероприятие "Предоставление ежемесячных субсидий на оплату услуг связи отдельным категориям граждан РФ, проживающим на территории Белгородской области (ветеранам боевых действий, военнослужащим, проходившим военную службу в условиях чрезвычайного положения и при вооруженных конфликтах в РФ, а также проходившим военную службу в Чеченской Республике с января 1997 года по июль 1999 года; лицам, привлекавшимся органами местной власти к разминированию территорий и объектов в период 1943-1950 гг.)"</t>
  </si>
  <si>
    <t>Основное мероприятие "Предоставление субсидий юридическим лицам и индивидуальным предпринимателям в целях возмещения недополученных доходов в связи с осуществлением перевозки льготной категории граждан"</t>
  </si>
  <si>
    <t>Основное мероприятие "Выявление муниципальных объектов недвижимости, право собственности Старооскольского городского округа на которые не оформлено, а также бесхозяйных объектов недвижимости и выморочного имущества (в виде жилых помещений) с целью вовлечения их в хозяйственный оборот, или сноса непригодных для дальнейшего использования объектов "</t>
  </si>
  <si>
    <t>05205L4970</t>
  </si>
  <si>
    <t>Основное мероприятие "Организация и содержание мест захоронения (кладбищ)"</t>
  </si>
  <si>
    <t>1220422200</t>
  </si>
  <si>
    <t>1320164000</t>
  </si>
  <si>
    <t>Субсидии бюджетным (автономным) учреждениям на осуществление перевозки льготной категории граждан по муниципальным маршрутам регулярных перевозок</t>
  </si>
  <si>
    <t>02105S3010</t>
  </si>
  <si>
    <t>Выплата пенсии за выслугу лет лицам, замещавшим муниципальные должности Старооскольского городского округа, и лицам, замещавшим должности муниципальной службы Старооскольского городского округа</t>
  </si>
  <si>
    <t>Основное мероприятие "Выплата единовременной материальной помощи отдельным категориям граждан (вдовам (вдовцам), не вступившим в повторный брак, а также  несовершеннолетним детям и детям, обучающимся на очной форме обучения до достижения ими возраста 23 лет, погибших (умерших) участников ликвидации последствий катастрофы на Чернобыльской АЭС; вдовам (вдовцам) погибших (умерших) ветеранов подразделений особого риска, не вступившим в повторный брак; инвалидам боевых действий, вдовам и родителям погибших (умерших) участников боевых действий). Выплата ежегодной материальной помощи матросам и солдатам, призванным с территории Старооскольского городского округа, особо отличившимся при исполнении обязанностей военной службы по призыву"</t>
  </si>
  <si>
    <t>Основное мероприятие "Предоставление ежегодной выплаты многодетным семьям, в составе которых пять и более детей, на покупку комплекта школьной одежды и спортивной формы"</t>
  </si>
  <si>
    <t>Основное мероприятие "Приобретение и распространение среди дошкольников и учащихся общеобразовательных организаций световозвращающих элементов для ношения на верхней одежде в темное время суток"</t>
  </si>
  <si>
    <t>Основное мероприятие "Выплаты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</si>
  <si>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Основное мероприятие "Строительство, реконструкция, капитальный ремонт дошкольных образовательных организаций"</t>
  </si>
  <si>
    <t>Основное мероприятие "Обеспечение деятельности (оказание услуг) муниципальных дошкольных образовательных организаций Старооскольского городского округа"</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</si>
  <si>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муниципальных дошкольных образовательных организаций, проживающих и работающих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</si>
  <si>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Социальная поддержка отдельных работников муниципальных образовательных организаций, проживающих и (или) работающих в сельской местности</t>
  </si>
  <si>
    <t>Основное мероприятие "Обеспечение деятельности (оказание услуг) подведомственных образовательных организаций, в том числе предоставление муниципальным и частным образовательным организациям субсидий"</t>
  </si>
  <si>
    <t>Основное мероприятие "Строительство, реконструкция и капитальный ремонт общеобразовательных организаций городского округа"</t>
  </si>
  <si>
    <t>Основное мероприятие "Возмещение части затрат в связи с предоставлением учителям общеобразовательных организаций ипотечного кредита"</t>
  </si>
  <si>
    <t>Возмещение молодым учителям общеобразовательных организаций Старооскольского городского округа разницы в процентных ставках по ипотечному кредиту в рамках проекта "Ипотека для молодых учителей общеобразовательных учреждений Белгородской области"</t>
  </si>
  <si>
    <t>Возмещение расходов по оплате проезда педагогическим работникам к месту работы и обратно, проживающим в городе и работающим в муниципальных общеобразовательных организациях сельских территорий</t>
  </si>
  <si>
    <t>Основное мероприятие "Возмещение расходов, связанных с предоставлением мер социальной поддержки педагогическим работникам и отдельным категориям работников (библиотекарей и медицинских работников)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</si>
  <si>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"Обеспечение деятельности (оказание услуг) муниципальных организаций дополнительного образования, подведомственных управлению образования"</t>
  </si>
  <si>
    <t>Основное мероприятие "Обеспечение деятельности (оказание услуг) муниципальных организаций дополнительного образования, подведомственных управлению культуры"</t>
  </si>
  <si>
    <t>Основное мероприятие "Совершенствование финансово-экономических условий организаций дополнительного образования"</t>
  </si>
  <si>
    <t>Основное мероприятие "Обеспечение медико-социального сопровождения обучающихся и воспитанников организаций общего, дошкольного и дополнительного образования"</t>
  </si>
  <si>
    <t>Основное мероприятие "Возмещение  расходов, связанных с предоставлением мер социальной поддержки педагогическим работникам муниципальных  организаций дополнительного образования, подведомственных управлению культуры, проживающим и работающим в сельских населенных пунктах, рабочих поселках (поселках городского типа) на территории Белгородской области по оплате помещения и коммунальных услуг"</t>
  </si>
  <si>
    <t>Основное мероприятие "Обеспечение условий для организации и проведения в соответствии с действующим законодательством государственной итоговой аттестации выпускников общеобразовательных организаций городского округа"</t>
  </si>
  <si>
    <t>Основное мероприятие "Организация отдыха и оздоровления детей в лагерях с дневным пребыванием детей, организованных на базе общеобразовательных организаций"</t>
  </si>
  <si>
    <t>Основное мероприятие "Организация курсов повышения квалификации педагогических и руководящих работников образовательных организаций на базе МБУ ДПО "СОИРО"</t>
  </si>
  <si>
    <t>Основное мероприятие "Предоставление услуг финансово-экономического сервиса и хозяйственного обслуживания организаций сферы образования городского округа"</t>
  </si>
  <si>
    <t xml:space="preserve">Предоставление гражданам адресных субсидий на оплату жилого помещения и коммунальных услуг
</t>
  </si>
  <si>
    <t>Основное мероприятие "Предоставление ежегодной выплаты к началу учебного года на детей-учащихся общеобразовательных организаций из многодетных малоимущих семей и многодетных неполных семей на приобретение школьно-письменных принадлежностей"</t>
  </si>
  <si>
    <t>Основное мероприятие "Обеспечение бесплатного проезда детей из многодетных семей, обучающихся в общеобразовательных организациях Белгородской области"</t>
  </si>
  <si>
    <t>Основное мероприятие "Бесплатное обеспечение школьной формой детей из многодетных семей-учащихся первых классов общеобразовательных организаций Белгородской области"</t>
  </si>
  <si>
    <t>Основное мероприятие "Льготное питание детей из многодетных семей, обучающихся в общеобразовательных организациях Белгородской области"</t>
  </si>
  <si>
    <t>Основное мероприятие "Обеспечение доступности образовательных организаций"</t>
  </si>
  <si>
    <t>Основное мероприятие "Единовременная выплата на приобретение школьной формы первоклассникам из многодетных семей - учащимся образовательного учреждения "Православная гимназия во имя Святого Благоверного Великого князя Александра Невского №38"</t>
  </si>
  <si>
    <t>Основное мероприятие "Ежеквартальная выплата денежных средств на проезд обучающимся из многодетных семей к месту учебы и обратно, проживающим в двух километрах и более и не пользующимся подвозом школьным автобусом - учащимся образовательного учреждения "Православная гимназия во имя Святого Благоверного Великого князя Александра Невского №38"</t>
  </si>
  <si>
    <t xml:space="preserve"> Подпрограмма "Благоустройство дворовых территорий многоквартирных жилых домов, общественных и иных территорий соответствующего назначения г. Старый Оскол"</t>
  </si>
  <si>
    <t>Реализация мероприятий по обеспечению жильем молодых семей</t>
  </si>
  <si>
    <t>Распределение бюджетных ассигнований по целевым статьям (муниципальным программам Старооскольского городского округа и непрограммным направлениям деятельности), группам видов расходов, разделам, подразделам классификации расходов бюджета на плановый период 2020 и 2021 годов</t>
  </si>
  <si>
    <t>Сумма на 2021 год</t>
  </si>
  <si>
    <t>Местный бюджет 2021</t>
  </si>
  <si>
    <t>Областной бюджет 2021</t>
  </si>
  <si>
    <t>0630926040</t>
  </si>
  <si>
    <t>0640426040</t>
  </si>
  <si>
    <t>Муниципальная программа "Обеспечение безопасности жизнедеятельности населения Старооскольского городского округа"</t>
  </si>
  <si>
    <t xml:space="preserve">Муниципальная программа "Развитие образования Старооскольского городского округа" </t>
  </si>
  <si>
    <t>Муниципальная программа "Молодость Белгородчины на территории Старооскольского городского округа"</t>
  </si>
  <si>
    <t>Муниципальная программа "Развитие культуры и искусства Старооскольского городского округа"</t>
  </si>
  <si>
    <t xml:space="preserve">Муниципальная программа "Обеспечение населения Старооскольского городского округа жильем" </t>
  </si>
  <si>
    <t xml:space="preserve">Муниципальная программа "Социальная поддержка граждан в Старооскольском городском округе" </t>
  </si>
  <si>
    <t>Муниципальная программа "Развитие физической культуры и спорта в Старооскольском городском округе"</t>
  </si>
  <si>
    <t>Муниципальная программа "Развитие системы обеспечения жителей Старооскольского городского округа информацией по вопросам осуществления местного самоуправления"</t>
  </si>
  <si>
    <t>Муниципальная программа "Развитие экономического потенциала, формирование благоприятного предпринимательского климата и содействие занятости населения в Старооскольском городском округе"</t>
  </si>
  <si>
    <t>Муниципальная программа "Развитие сельского хозяйства и рыбоводства в Старооскольском городском округе"</t>
  </si>
  <si>
    <t xml:space="preserve"> Муниципальная программа "Развитие системы жизнеобеспечения Старооскольского городского округа" </t>
  </si>
  <si>
    <t>Муниципальная программа "Содержание дорожного хозяйства, организация транспортного обслуживания населения Старооскольского городского округа"</t>
  </si>
  <si>
    <t>Муниципальная программа "Совершенствование имущественно-земельных отношений и лесного хозяйства в Старооскольском городском округе"</t>
  </si>
  <si>
    <t>Муниципальная программа "Формирование и развитие системы муниципальной кадровой политики в Старооскольском городском округе"</t>
  </si>
  <si>
    <t>Муниципальная программа "Развитие деятельности по государственной регистрации актов гражданского состояния в Старооскольском городском округе"</t>
  </si>
  <si>
    <t>Муниципальная программа "Формирование современной городской среды на территории Старооскольского городского округа"</t>
  </si>
  <si>
    <t xml:space="preserve">Подпрограмма  "Профилактика немедицинского потребления наркотических средств и психотропных веществ на территории Старооскольского городского округа" </t>
  </si>
  <si>
    <t xml:space="preserve">Подпрограмма "Профилактика правонарушений и обеспечение безопасности дорожного движения на территории Старооскольского городского округа" </t>
  </si>
  <si>
    <t xml:space="preserve">Подпрограмма "Защита населения и территорий от чрезвычайных ситуаций, обеспечение пожарной безопасности и безопасности людей на водных объектах на территории Старооскольского городского округа" </t>
  </si>
  <si>
    <t xml:space="preserve">Подпрограмма "Профилактика безнадзорности и правонарушений несовершеннолетних и защита их прав на территории Старооскольского городского округа" </t>
  </si>
  <si>
    <t>Подпрограмма  "Социализация и самореализация молодых людей Старооскольского городского округа"</t>
  </si>
  <si>
    <t>Подпрограмма  "Патриотическое воспитание граждан"</t>
  </si>
  <si>
    <t>Подпрограмма  "Обеспечение реализации муниципальной программы "Молодость  Белгородчины на территории Старооскольского городского округа"</t>
  </si>
  <si>
    <t xml:space="preserve">Подпрограмма "Обеспечение реализации муниципальной программы "Социальная поддержка граждан в Старооскольском городском округе" </t>
  </si>
  <si>
    <t xml:space="preserve">Подпрограмма "Обеспечение реализации муниципальной программы "Развитие физической культуры и спорта в Старооскольском городском округе" </t>
  </si>
  <si>
    <t>Подпрограмма "Развитие и поддержка малого и среднего предпринимательства Старооскольского городского округа"</t>
  </si>
  <si>
    <t xml:space="preserve">Подпрограмма "Содействие занятости населения Старооскольского городского округа" </t>
  </si>
  <si>
    <t xml:space="preserve">Подпрограмма "Улучшение условий и охраны труда в Старооскольском городском округе" </t>
  </si>
  <si>
    <t xml:space="preserve">Подпрограмма "Капитальный ремонт многоквартирных домов Старооскольского городского округа" </t>
  </si>
  <si>
    <t xml:space="preserve">Подпрограмма "Улучшение среды обитания населения Старооскольского городского округа" </t>
  </si>
  <si>
    <t>Подпрограмма "Обеспечение реализации муниципальной программы "Развитие системы жизнеобеспечения Старооскольского городского округа"</t>
  </si>
  <si>
    <t xml:space="preserve"> Подпрограмма "Содержание дорожного хозяйства" </t>
  </si>
  <si>
    <t xml:space="preserve">Подпрограмма "Организация транспортного обслуживания населения Старооскольского городского округа" </t>
  </si>
  <si>
    <t>Подпрограмма "Обеспечение реализации муниципальной программы "Содержание дорожного хозяйства, организация транспортного обслуживания населения Старооскольского городского округа"</t>
  </si>
  <si>
    <t>Основное мероприятие "Оплата проезда педагогическим работникам к месту работы и обратно, проживающим в городе и работающим в муниципальных организациях дополнительного образования сельских территорий, подведомственных управлению культуры"</t>
  </si>
  <si>
    <t>Возмещение расходов по оплате проезда педагогическим работникам к месту работы и обратно, проживающим в городе, но работающим в муниципальных образовательных организациях дополнительного образования детей сельских территорий</t>
  </si>
  <si>
    <t>0230900000</t>
  </si>
  <si>
    <t>0230917030</t>
  </si>
  <si>
    <t>Основное мероприятие "Материальное поощрение и социальная поддержка учащихся муниципальных организаций дополнительного образования, подведомственных управлению культуры"</t>
  </si>
  <si>
    <t xml:space="preserve">Стипендии главы администрации Старооскольского городского округа учащимся муниципальных организаций дополнительного образования </t>
  </si>
  <si>
    <t>0230800000</t>
  </si>
  <si>
    <t>0230817040</t>
  </si>
  <si>
    <t>Основное мероприятие "Личное страхование народных дружинников на период их участия в проводимых органами внутренних дел (полицией) и иными правоохранительными органами мероприятиях по охране общественного порядка"</t>
  </si>
  <si>
    <t>0120500000</t>
  </si>
  <si>
    <t>0120526010</t>
  </si>
  <si>
    <t>Основное мероприятие "Проведение ежегодного конкурса на звание "Лучший участковый уполномоченный полиции Старооскольского городского округа"</t>
  </si>
  <si>
    <t>0120600000</t>
  </si>
  <si>
    <t>0120626010</t>
  </si>
  <si>
    <t xml:space="preserve">Подпрограмма "Развитие туризма и придорожного сервиса в Старооскольском городском округе"
</t>
  </si>
  <si>
    <t>0930000000</t>
  </si>
  <si>
    <t>Основное мероприятие "Участие в областных и региональных форумах, выставках, ярмарках, фестивалях, способствующих развитию туризма, продвижению сувенирной продукции местных производителей"</t>
  </si>
  <si>
    <t>0930600000</t>
  </si>
  <si>
    <t>0930626010</t>
  </si>
  <si>
    <t>0940163000</t>
  </si>
  <si>
    <t>Основное мероприятие "Организация и проведение Дней охраны труда, конкурсов по вопросам охраны труда среди хозяйствующих субъектов городского округа за счет бюджета городского округа"</t>
  </si>
  <si>
    <t>0950500000</t>
  </si>
  <si>
    <t>0950526010</t>
  </si>
  <si>
    <t xml:space="preserve">Подпрограмма "Развитие сельскохозяйственной отрасли" </t>
  </si>
  <si>
    <t>1010000000</t>
  </si>
  <si>
    <t>1010400000</t>
  </si>
  <si>
    <t>10104R5430</t>
  </si>
  <si>
    <t>1010600000</t>
  </si>
  <si>
    <t>1010671290</t>
  </si>
  <si>
    <t>Подпрограмма "Устойчивое развитие сельских территорий"</t>
  </si>
  <si>
    <t>1030000000</t>
  </si>
  <si>
    <t>Основное мероприятие "Организация конкурсов, информационно-просветительских и иных мероприятий, направленных на создание условий для самореализации и вовлечения сельского населения в активную социальную жизнь"</t>
  </si>
  <si>
    <t>1030200000</t>
  </si>
  <si>
    <t>1030226010</t>
  </si>
  <si>
    <t>Основное мероприятие "Обеспечение равной доступности транспортных услуг жителям сельской местности путем субсидирования перевозчиков, обслуживающих пригородные маршруты с низким пассажиропотоком и фиксированным тарифом, возмещение недополученных доходов на пригородных маршрутах к дачным и садово-огородным участкам в выходные и праздничные дни"</t>
  </si>
  <si>
    <t>1320400000</t>
  </si>
  <si>
    <t>1320463000</t>
  </si>
  <si>
    <t>Основное мероприятие "Приобретение имущества в муниципальную собственность"</t>
  </si>
  <si>
    <t>1410900000</t>
  </si>
  <si>
    <t>1410922200</t>
  </si>
  <si>
    <t>0250463000</t>
  </si>
  <si>
    <t>Основное мероприятие "Проведение конкурса "Самопрезентации" среди активистов Кибердружины Старооскольского городского округа"</t>
  </si>
  <si>
    <t>Основное мероприятие "Проведение акций "Мир без терроризма", "Молодежь против террора", "День солидарности в борьбе с терроризмом" и т.д. Привлечение информационных и рекламных агентств к проведению профилактических акций"</t>
  </si>
  <si>
    <t>0150300000</t>
  </si>
  <si>
    <t>0150326010</t>
  </si>
  <si>
    <t>0150400000</t>
  </si>
  <si>
    <t>0150426010</t>
  </si>
  <si>
    <t>Подпрограмма "Профилактика терроризма и экстремизма, минимизация и (или) ликвидация последствий их проявлений на территории Старооскольского городского округа"</t>
  </si>
  <si>
    <t>Основное мероприятие "Предоставление субсидий на оплату жилого помещения и коммунальных услуг"</t>
  </si>
  <si>
    <t>Основное мероприятие "Осуществление деятельности по опеке и попечительству в отношении совершеннолетних лиц"</t>
  </si>
  <si>
    <t>Мероприятия государственной программы Российской Федерации "Доступная среда" на 2011 - 2025 годы</t>
  </si>
  <si>
    <t>Подпрограмма "Переселение граждан из аварийного жилищного фонда Старооскольского городского округа"</t>
  </si>
  <si>
    <t>0510000000</t>
  </si>
  <si>
    <t>Основное мероприятие "Финансовое и организационное обеспечение формирования жилищного фонда для переселения граждан из аварийного и ветхого жилья"</t>
  </si>
  <si>
    <t>0510200000</t>
  </si>
  <si>
    <t>Обеспечение мероприятий по переселению граждан из аварийного жилищного фонда</t>
  </si>
  <si>
    <t>05102S1390</t>
  </si>
  <si>
    <t xml:space="preserve">               Приложение 14</t>
  </si>
  <si>
    <t>Муниципальная программа "Развитие общественного самоуправления на территории Старооскольского городского округа"</t>
  </si>
  <si>
    <t>1100000000</t>
  </si>
  <si>
    <t>Подпрограмма "Развитие форм общественного самоуправления на территории Старооскольского городского округа"</t>
  </si>
  <si>
    <t>1120000000</t>
  </si>
  <si>
    <t>Основное мероприятие "Участие органов общественного самоуправления в конкурсах, грантах с выплатой денежных вознаграждений победителям"</t>
  </si>
  <si>
    <t>1120500000</t>
  </si>
  <si>
    <t>1120526010</t>
  </si>
  <si>
    <t>Основное мероприятие "Разработка и техническая поддержка сайта в сети Интернет для всех форм общественного самоуправления"</t>
  </si>
  <si>
    <t>1120700000</t>
  </si>
  <si>
    <t>1120726010</t>
  </si>
  <si>
    <t>Основное мероприятие "Разработка и изготовление информационных материалов (брошюр, буклетов, листовок) о деятельности общественного самоуправления на территории городского округа"</t>
  </si>
  <si>
    <t>1120800000</t>
  </si>
  <si>
    <t>1120826010</t>
  </si>
  <si>
    <t>Основное мероприятие "Проведение работ по постановке на кадастровый учет границ Старооскольского городского округа"</t>
  </si>
  <si>
    <t>1420200000</t>
  </si>
  <si>
    <t>Проведение комплексных кадастровых работ</t>
  </si>
  <si>
    <t>14202L5110</t>
  </si>
  <si>
    <t>Содействие достижению целевых показателей региональных программ развития агропромышленного комплекса</t>
  </si>
  <si>
    <t>Подпрограмма "Организационное оформление системы общественного самоуправления"</t>
  </si>
  <si>
    <t>Основное мероприятие "Выплата денежного поощрения руководителям органов ТОС и руководителям органов иных форм осуществления общественного самоуправления на территории Старооскольского городского округа"</t>
  </si>
  <si>
    <t>1110000000</t>
  </si>
  <si>
    <t>1110200000</t>
  </si>
  <si>
    <t>1110226040</t>
  </si>
  <si>
    <t>1110217240</t>
  </si>
  <si>
    <t xml:space="preserve">Выплата пособий малоимущим гражданам и гражданам, оказавшимся в трудной жизненной ситуации
</t>
  </si>
  <si>
    <t>Содержание ребенка в семье опекуна, приемной семье, семейном детском доме</t>
  </si>
  <si>
    <t>Вознаграждение, причитающееся приемному родителю</t>
  </si>
  <si>
    <t>Основное мероприятие "Вовлечение  граждан пожилого возраста в мероприятия социокультурной реабилитации, способствующие продлению активного долголетия"</t>
  </si>
  <si>
    <t>0210371120</t>
  </si>
  <si>
    <t>02103S1120</t>
  </si>
  <si>
    <t xml:space="preserve">Реализация мероприятий по строительству, реконструкции, приобретению объектов недвижимого имущества и капитальному ремонту объектов социальной сферы местного значения </t>
  </si>
  <si>
    <t>Основное мероприятие "Проведение капитального ремонта муниципальных библиотек"</t>
  </si>
  <si>
    <t>0410200000</t>
  </si>
  <si>
    <t>0410272120</t>
  </si>
  <si>
    <t>04102S2120</t>
  </si>
  <si>
    <t>Основное мероприятие "Проведение капитального строительства и капитального ремонта культурно-досуговых учреждений, приобретение объектов недвижимого имущества"</t>
  </si>
  <si>
    <t>0430200000</t>
  </si>
  <si>
    <t>0430272120</t>
  </si>
  <si>
    <t>04302S2120</t>
  </si>
  <si>
    <t xml:space="preserve">Создание в общеобразовательных организациях, расположенных в сельской местности, условий для занятий физической культурой и спортом </t>
  </si>
  <si>
    <t>022Е200000</t>
  </si>
  <si>
    <t>022Е250970</t>
  </si>
  <si>
    <t>02203S2120</t>
  </si>
  <si>
    <t>Основное мероприятие "Проект "Успех каждого ребенка"</t>
  </si>
  <si>
    <t>Основное мероприятие "Проект "Финансовая поддержка семей при рождении детей"</t>
  </si>
  <si>
    <t xml:space="preserve">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t>
  </si>
  <si>
    <t>061P100000</t>
  </si>
  <si>
    <t>061P150840</t>
  </si>
  <si>
    <t xml:space="preserve">Выплата государственных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№81-ФЗ "О государственных пособиях гражданам, имеющим детей" </t>
  </si>
  <si>
    <t xml:space="preserve">Выплата государственных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в соответствии с Федеральным законом от 19 мая 1995 года N 81-ФЗ "О государственных пособиях гражданам, имеющим детей" 
</t>
  </si>
  <si>
    <t>0520470820</t>
  </si>
  <si>
    <t>Подпрограмма  "Развитие добровольческого (волонтерского) движения на территории Старооскольского городского округа"</t>
  </si>
  <si>
    <t>Основное мероприятие   "Организация мероприятий, напрвленных на развитие молодежного добровольческого (волонтерского) движения"</t>
  </si>
  <si>
    <t>0340000000</t>
  </si>
  <si>
    <t>0340100000</t>
  </si>
  <si>
    <t>0340126010</t>
  </si>
  <si>
    <t>Основное мероприятие "Проект "Дорожная сеть"</t>
  </si>
  <si>
    <t>Реализация мероприятий национального проекта "Безопасные и качественные автомобильные дороги"</t>
  </si>
  <si>
    <t>133R100000</t>
  </si>
  <si>
    <t>133R153930</t>
  </si>
  <si>
    <t>171F200000</t>
  </si>
  <si>
    <t>171F255550</t>
  </si>
  <si>
    <t>Основное мероприятие "Федеральный проект "Формирование комфортной городской среды"</t>
  </si>
  <si>
    <t>Реализация программ формирования современной городской среды</t>
  </si>
  <si>
    <t xml:space="preserve">               от 21 декабря 2018 г. № 187</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</si>
</sst>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
    <numFmt numFmtId="174" formatCode="000"/>
    <numFmt numFmtId="175" formatCode="0.0"/>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47">
    <font>
      <sz val="10"/>
      <name val="Arial"/>
      <family val="0"/>
    </font>
    <font>
      <sz val="11"/>
      <color indexed="8"/>
      <name val="Calibri"/>
      <family val="2"/>
    </font>
    <font>
      <b/>
      <sz val="13"/>
      <name val="Times New Roman"/>
      <family val="1"/>
    </font>
    <font>
      <sz val="13"/>
      <name val="Times New Roman"/>
      <family val="1"/>
    </font>
    <font>
      <b/>
      <sz val="10"/>
      <name val="Arial"/>
      <family val="2"/>
    </font>
    <font>
      <sz val="12"/>
      <name val="Times New Roman"/>
      <family val="1"/>
    </font>
    <font>
      <b/>
      <sz val="13"/>
      <name val="Calibri"/>
      <family val="2"/>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color indexed="63"/>
      </left>
      <right style="thin"/>
      <top/>
      <bottom style="thin"/>
    </border>
    <border>
      <left style="thin"/>
      <right style="thin"/>
      <top style="thin"/>
      <bottom/>
    </border>
    <border>
      <left style="thin"/>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59">
    <xf numFmtId="0" fontId="0" fillId="0" borderId="0" xfId="0" applyAlignment="1">
      <alignment/>
    </xf>
    <xf numFmtId="0" fontId="4"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2" fillId="33" borderId="0" xfId="0" applyFont="1" applyFill="1" applyAlignment="1">
      <alignment/>
    </xf>
    <xf numFmtId="0" fontId="3"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0" xfId="0" applyFont="1" applyFill="1" applyAlignment="1">
      <alignment/>
    </xf>
    <xf numFmtId="0" fontId="3" fillId="33" borderId="0" xfId="0" applyFont="1" applyFill="1" applyAlignment="1">
      <alignment horizontal="left"/>
    </xf>
    <xf numFmtId="0" fontId="2" fillId="33" borderId="0" xfId="0" applyFont="1" applyFill="1" applyAlignment="1">
      <alignment wrapText="1"/>
    </xf>
    <xf numFmtId="49" fontId="2" fillId="33"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46" fillId="33" borderId="10" xfId="0" applyNumberFormat="1" applyFont="1" applyFill="1" applyBorder="1" applyAlignment="1">
      <alignment horizontal="center" vertical="center" wrapText="1"/>
    </xf>
    <xf numFmtId="3" fontId="2" fillId="33" borderId="10" xfId="0" applyNumberFormat="1" applyFont="1" applyFill="1" applyBorder="1" applyAlignment="1" applyProtection="1">
      <alignment horizontal="center" vertical="center" wrapText="1"/>
      <protection locked="0"/>
    </xf>
    <xf numFmtId="3" fontId="3" fillId="33" borderId="11"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3" fontId="46" fillId="33" borderId="12" xfId="0" applyNumberFormat="1" applyFont="1" applyFill="1" applyBorder="1" applyAlignment="1">
      <alignment horizontal="center" vertical="center" wrapText="1"/>
    </xf>
    <xf numFmtId="3" fontId="2" fillId="33" borderId="12"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3" fontId="3" fillId="33" borderId="14" xfId="0" applyNumberFormat="1" applyFont="1" applyFill="1" applyBorder="1" applyAlignment="1">
      <alignment horizontal="center" vertical="center" wrapText="1"/>
    </xf>
    <xf numFmtId="1" fontId="2" fillId="33" borderId="12" xfId="0" applyNumberFormat="1" applyFont="1" applyFill="1" applyBorder="1" applyAlignment="1">
      <alignment horizontal="center" vertical="center" wrapText="1"/>
    </xf>
    <xf numFmtId="3" fontId="3" fillId="33" borderId="0" xfId="0" applyNumberFormat="1" applyFont="1" applyFill="1" applyBorder="1" applyAlignment="1">
      <alignment horizontal="center" vertical="center" wrapText="1"/>
    </xf>
    <xf numFmtId="0" fontId="0" fillId="33" borderId="0" xfId="0" applyFont="1" applyFill="1" applyBorder="1" applyAlignment="1">
      <alignment/>
    </xf>
    <xf numFmtId="0" fontId="2" fillId="33" borderId="10" xfId="58" applyFont="1" applyFill="1" applyBorder="1" applyAlignment="1">
      <alignment horizontal="center" vertical="center" wrapText="1"/>
      <protection/>
    </xf>
    <xf numFmtId="172" fontId="3" fillId="33" borderId="10" xfId="0" applyNumberFormat="1" applyFont="1" applyFill="1" applyBorder="1" applyAlignment="1">
      <alignment horizontal="center" vertical="center" wrapText="1"/>
    </xf>
    <xf numFmtId="0" fontId="2" fillId="33" borderId="0" xfId="0" applyNumberFormat="1" applyFont="1" applyFill="1" applyAlignment="1">
      <alignment vertical="center"/>
    </xf>
    <xf numFmtId="0" fontId="2"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3" fillId="33" borderId="10" xfId="53" applyNumberFormat="1" applyFont="1" applyFill="1" applyBorder="1" applyAlignment="1">
      <alignment horizontal="center" vertical="center" wrapText="1"/>
      <protection/>
    </xf>
    <xf numFmtId="0" fontId="0" fillId="33" borderId="10" xfId="0" applyFont="1" applyFill="1" applyBorder="1" applyAlignment="1">
      <alignment/>
    </xf>
    <xf numFmtId="172" fontId="2" fillId="33" borderId="10" xfId="0" applyNumberFormat="1" applyFont="1" applyFill="1" applyBorder="1" applyAlignment="1">
      <alignment horizontal="center" vertical="center" wrapText="1"/>
    </xf>
    <xf numFmtId="2" fontId="3" fillId="33" borderId="10" xfId="58" applyNumberFormat="1" applyFont="1" applyFill="1" applyBorder="1" applyAlignment="1">
      <alignment horizontal="center" vertical="center" wrapText="1"/>
      <protection/>
    </xf>
    <xf numFmtId="49" fontId="3" fillId="33" borderId="10" xfId="57" applyNumberFormat="1" applyFont="1" applyFill="1" applyBorder="1" applyAlignment="1">
      <alignment horizontal="center" vertical="center" wrapText="1"/>
      <protection/>
    </xf>
    <xf numFmtId="0" fontId="3" fillId="33" borderId="15" xfId="54" applyFont="1" applyFill="1" applyBorder="1" applyAlignment="1">
      <alignment horizontal="center" vertical="top" wrapText="1"/>
      <protection/>
    </xf>
    <xf numFmtId="2" fontId="7"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174" fontId="3" fillId="33" borderId="10" xfId="58" applyNumberFormat="1" applyFont="1" applyFill="1" applyBorder="1" applyAlignment="1">
      <alignment horizontal="center" vertical="center" wrapText="1"/>
      <protection/>
    </xf>
    <xf numFmtId="0" fontId="3" fillId="33" borderId="15" xfId="54"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2" fillId="33" borderId="10" xfId="58" applyNumberFormat="1" applyFont="1" applyFill="1" applyBorder="1" applyAlignment="1">
      <alignment horizontal="center" vertical="center" wrapText="1"/>
      <protection/>
    </xf>
    <xf numFmtId="0" fontId="3" fillId="33" borderId="10" xfId="58" applyNumberFormat="1" applyFont="1" applyFill="1" applyBorder="1" applyAlignment="1">
      <alignment horizontal="center" vertical="center" wrapText="1"/>
      <protection/>
    </xf>
    <xf numFmtId="49" fontId="2" fillId="33" borderId="10" xfId="56" applyNumberFormat="1"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0" fontId="3" fillId="33" borderId="10" xfId="58" applyFont="1" applyFill="1" applyBorder="1" applyAlignment="1">
      <alignment horizontal="center" vertical="center" wrapText="1"/>
      <protection/>
    </xf>
    <xf numFmtId="3" fontId="3" fillId="33" borderId="10" xfId="0" applyNumberFormat="1" applyFont="1" applyFill="1" applyBorder="1" applyAlignment="1">
      <alignment horizontal="center" vertical="center"/>
    </xf>
    <xf numFmtId="0" fontId="0" fillId="33" borderId="0" xfId="0" applyNumberFormat="1" applyFont="1" applyFill="1" applyAlignment="1">
      <alignment vertical="center"/>
    </xf>
    <xf numFmtId="3" fontId="2" fillId="33" borderId="0" xfId="0" applyNumberFormat="1" applyFont="1" applyFill="1" applyBorder="1" applyAlignment="1">
      <alignment horizontal="center" vertical="center" wrapText="1"/>
    </xf>
    <xf numFmtId="0" fontId="2" fillId="33" borderId="0" xfId="0" applyFont="1" applyFill="1" applyAlignment="1">
      <alignment horizontal="center"/>
    </xf>
    <xf numFmtId="0" fontId="2" fillId="33" borderId="0" xfId="0" applyFont="1" applyFill="1" applyAlignment="1">
      <alignment horizontal="center" vertical="center" wrapText="1"/>
    </xf>
    <xf numFmtId="0" fontId="3" fillId="33" borderId="0" xfId="0" applyFont="1" applyFill="1" applyBorder="1" applyAlignment="1">
      <alignment horizontal="center"/>
    </xf>
    <xf numFmtId="0" fontId="3" fillId="33" borderId="0" xfId="0" applyFont="1" applyFill="1" applyAlignment="1">
      <alignment horizontal="left"/>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_Алексеевский уведомление"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505</xdr:row>
      <xdr:rowOff>0</xdr:rowOff>
    </xdr:from>
    <xdr:to>
      <xdr:col>0</xdr:col>
      <xdr:colOff>57150</xdr:colOff>
      <xdr:row>505</xdr:row>
      <xdr:rowOff>0</xdr:rowOff>
    </xdr:to>
    <xdr:sp>
      <xdr:nvSpPr>
        <xdr:cNvPr id="1" name="Text Box 19"/>
        <xdr:cNvSpPr txBox="1">
          <a:spLocks noChangeArrowheads="1"/>
        </xdr:cNvSpPr>
      </xdr:nvSpPr>
      <xdr:spPr>
        <a:xfrm>
          <a:off x="0" y="611714550"/>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505</xdr:row>
      <xdr:rowOff>0</xdr:rowOff>
    </xdr:from>
    <xdr:to>
      <xdr:col>0</xdr:col>
      <xdr:colOff>57150</xdr:colOff>
      <xdr:row>505</xdr:row>
      <xdr:rowOff>0</xdr:rowOff>
    </xdr:to>
    <xdr:sp>
      <xdr:nvSpPr>
        <xdr:cNvPr id="2" name="Text Box 19"/>
        <xdr:cNvSpPr txBox="1">
          <a:spLocks noChangeArrowheads="1"/>
        </xdr:cNvSpPr>
      </xdr:nvSpPr>
      <xdr:spPr>
        <a:xfrm>
          <a:off x="0" y="611714550"/>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505</xdr:row>
      <xdr:rowOff>0</xdr:rowOff>
    </xdr:from>
    <xdr:to>
      <xdr:col>0</xdr:col>
      <xdr:colOff>57150</xdr:colOff>
      <xdr:row>505</xdr:row>
      <xdr:rowOff>0</xdr:rowOff>
    </xdr:to>
    <xdr:sp>
      <xdr:nvSpPr>
        <xdr:cNvPr id="3" name="Text Box 19"/>
        <xdr:cNvSpPr txBox="1">
          <a:spLocks noChangeArrowheads="1"/>
        </xdr:cNvSpPr>
      </xdr:nvSpPr>
      <xdr:spPr>
        <a:xfrm>
          <a:off x="0" y="611714550"/>
          <a:ext cx="5715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876"/>
  <sheetViews>
    <sheetView tabSelected="1" view="pageBreakPreview" zoomScaleSheetLayoutView="100" workbookViewId="0" topLeftCell="A1">
      <selection activeCell="A6" sqref="A6:H8"/>
    </sheetView>
  </sheetViews>
  <sheetFormatPr defaultColWidth="9.140625" defaultRowHeight="12.75"/>
  <cols>
    <col min="1" max="1" width="33.8515625" style="53" customWidth="1"/>
    <col min="2" max="2" width="14.57421875" style="2" customWidth="1"/>
    <col min="3" max="3" width="6.00390625" style="2" customWidth="1"/>
    <col min="4" max="4" width="6.57421875" style="2" customWidth="1"/>
    <col min="5" max="5" width="12.140625" style="2" customWidth="1"/>
    <col min="6" max="6" width="15.00390625" style="2" hidden="1" customWidth="1"/>
    <col min="7" max="7" width="13.28125" style="2" hidden="1" customWidth="1"/>
    <col min="8" max="8" width="12.421875" style="2" customWidth="1"/>
    <col min="9" max="9" width="13.7109375" style="2" hidden="1" customWidth="1"/>
    <col min="10" max="10" width="14.28125" style="2" hidden="1" customWidth="1"/>
    <col min="11" max="16384" width="9.140625" style="2" customWidth="1"/>
  </cols>
  <sheetData>
    <row r="1" spans="1:10" s="3" customFormat="1" ht="15" customHeight="1">
      <c r="A1" s="32"/>
      <c r="B1" s="8" t="s">
        <v>913</v>
      </c>
      <c r="C1" s="8"/>
      <c r="D1" s="8"/>
      <c r="F1" s="8"/>
      <c r="G1" s="8"/>
      <c r="I1" s="8"/>
      <c r="J1" s="8"/>
    </row>
    <row r="2" spans="1:10" s="3" customFormat="1" ht="16.5">
      <c r="A2" s="32"/>
      <c r="B2" s="8" t="s">
        <v>715</v>
      </c>
      <c r="C2" s="8"/>
      <c r="D2" s="8"/>
      <c r="F2" s="8"/>
      <c r="G2" s="8"/>
      <c r="I2" s="8"/>
      <c r="J2" s="8"/>
    </row>
    <row r="3" spans="1:10" s="3" customFormat="1" ht="16.5">
      <c r="A3" s="32"/>
      <c r="B3" s="9" t="s">
        <v>716</v>
      </c>
      <c r="C3" s="9"/>
      <c r="D3" s="9"/>
      <c r="F3" s="9"/>
      <c r="G3" s="9"/>
      <c r="I3" s="9"/>
      <c r="J3" s="9"/>
    </row>
    <row r="4" spans="1:10" s="3" customFormat="1" ht="0.75" customHeight="1">
      <c r="A4" s="32"/>
      <c r="B4" s="8" t="s">
        <v>717</v>
      </c>
      <c r="C4" s="8"/>
      <c r="D4" s="8"/>
      <c r="F4" s="8"/>
      <c r="G4" s="8"/>
      <c r="I4" s="8"/>
      <c r="J4" s="8"/>
    </row>
    <row r="5" spans="1:8" s="3" customFormat="1" ht="14.25" customHeight="1">
      <c r="A5" s="32"/>
      <c r="B5" s="58" t="s">
        <v>978</v>
      </c>
      <c r="C5" s="58"/>
      <c r="D5" s="58"/>
      <c r="E5" s="58"/>
      <c r="F5" s="58"/>
      <c r="G5" s="58"/>
      <c r="H5" s="58"/>
    </row>
    <row r="6" spans="1:10" s="3" customFormat="1" ht="69.75" customHeight="1">
      <c r="A6" s="56" t="s">
        <v>816</v>
      </c>
      <c r="B6" s="56"/>
      <c r="C6" s="56"/>
      <c r="D6" s="56"/>
      <c r="E6" s="56"/>
      <c r="F6" s="56"/>
      <c r="G6" s="56"/>
      <c r="H6" s="56"/>
      <c r="I6" s="10"/>
      <c r="J6" s="10"/>
    </row>
    <row r="7" spans="1:10" s="3" customFormat="1" ht="16.5">
      <c r="A7" s="56"/>
      <c r="B7" s="56"/>
      <c r="C7" s="56"/>
      <c r="D7" s="56"/>
      <c r="E7" s="56"/>
      <c r="F7" s="56"/>
      <c r="G7" s="56"/>
      <c r="H7" s="56"/>
      <c r="I7" s="10"/>
      <c r="J7" s="10"/>
    </row>
    <row r="8" spans="1:10" s="3" customFormat="1" ht="15.75" customHeight="1">
      <c r="A8" s="56"/>
      <c r="B8" s="56"/>
      <c r="C8" s="56"/>
      <c r="D8" s="56"/>
      <c r="E8" s="56"/>
      <c r="F8" s="56"/>
      <c r="G8" s="56"/>
      <c r="H8" s="56"/>
      <c r="I8" s="10"/>
      <c r="J8" s="10"/>
    </row>
    <row r="9" spans="1:7" s="3" customFormat="1" ht="15.75" customHeight="1">
      <c r="A9" s="55"/>
      <c r="B9" s="55"/>
      <c r="C9" s="55"/>
      <c r="D9" s="55"/>
      <c r="E9" s="55"/>
      <c r="F9" s="55"/>
      <c r="G9" s="55"/>
    </row>
    <row r="10" spans="1:10" s="3" customFormat="1" ht="16.5">
      <c r="A10" s="32"/>
      <c r="E10" s="57" t="s">
        <v>761</v>
      </c>
      <c r="F10" s="57"/>
      <c r="G10" s="57"/>
      <c r="H10" s="57"/>
      <c r="I10" s="9"/>
      <c r="J10" s="9"/>
    </row>
    <row r="11" spans="1:10" ht="84.75" customHeight="1">
      <c r="A11" s="33" t="s">
        <v>0</v>
      </c>
      <c r="B11" s="11" t="s">
        <v>13</v>
      </c>
      <c r="C11" s="11" t="s">
        <v>14</v>
      </c>
      <c r="D11" s="11" t="s">
        <v>705</v>
      </c>
      <c r="E11" s="11" t="s">
        <v>718</v>
      </c>
      <c r="F11" s="11" t="s">
        <v>719</v>
      </c>
      <c r="G11" s="11" t="s">
        <v>720</v>
      </c>
      <c r="H11" s="11" t="s">
        <v>817</v>
      </c>
      <c r="I11" s="25" t="s">
        <v>818</v>
      </c>
      <c r="J11" s="11" t="s">
        <v>819</v>
      </c>
    </row>
    <row r="12" spans="1:10" ht="21" customHeight="1">
      <c r="A12" s="33">
        <v>1</v>
      </c>
      <c r="B12" s="11" t="s">
        <v>707</v>
      </c>
      <c r="C12" s="11" t="s">
        <v>708</v>
      </c>
      <c r="D12" s="11" t="s">
        <v>709</v>
      </c>
      <c r="E12" s="11" t="s">
        <v>710</v>
      </c>
      <c r="F12" s="11"/>
      <c r="G12" s="11"/>
      <c r="H12" s="11" t="s">
        <v>711</v>
      </c>
      <c r="I12" s="18"/>
      <c r="J12" s="7"/>
    </row>
    <row r="13" spans="1:10" ht="110.25" customHeight="1">
      <c r="A13" s="33" t="s">
        <v>822</v>
      </c>
      <c r="B13" s="11" t="s">
        <v>135</v>
      </c>
      <c r="C13" s="11"/>
      <c r="D13" s="7"/>
      <c r="E13" s="12">
        <f aca="true" t="shared" si="0" ref="E13:E103">F13+G13</f>
        <v>66936</v>
      </c>
      <c r="F13" s="12">
        <f>F14+F33+F50+F58+F65</f>
        <v>64658</v>
      </c>
      <c r="G13" s="12">
        <f>G14+G33+G50+G58+G65</f>
        <v>2278</v>
      </c>
      <c r="H13" s="12">
        <f aca="true" t="shared" si="1" ref="H13:H49">I13+J13</f>
        <v>67015</v>
      </c>
      <c r="I13" s="12">
        <f>I14+I33+I50+I58+I65</f>
        <v>64658</v>
      </c>
      <c r="J13" s="12">
        <f>J14+J33+J50+J58+J65</f>
        <v>2357</v>
      </c>
    </row>
    <row r="14" spans="1:10" ht="156.75" customHeight="1">
      <c r="A14" s="33" t="s">
        <v>838</v>
      </c>
      <c r="B14" s="11" t="s">
        <v>136</v>
      </c>
      <c r="C14" s="11"/>
      <c r="D14" s="7"/>
      <c r="E14" s="12">
        <f t="shared" si="0"/>
        <v>82</v>
      </c>
      <c r="F14" s="12">
        <f>F15+F18+F21+F24+F30+F27</f>
        <v>82</v>
      </c>
      <c r="G14" s="12">
        <f>G15+G18+G21+G24+G30+G27</f>
        <v>0</v>
      </c>
      <c r="H14" s="12">
        <f t="shared" si="1"/>
        <v>82</v>
      </c>
      <c r="I14" s="12">
        <f>I15+I18+I21+I24+I30+I27</f>
        <v>82</v>
      </c>
      <c r="J14" s="12">
        <f>J15+J18+J21+J24+J30+J27</f>
        <v>0</v>
      </c>
    </row>
    <row r="15" spans="1:10" ht="107.25" customHeight="1">
      <c r="A15" s="33" t="s">
        <v>137</v>
      </c>
      <c r="B15" s="11" t="s">
        <v>138</v>
      </c>
      <c r="C15" s="11"/>
      <c r="D15" s="7"/>
      <c r="E15" s="12">
        <f t="shared" si="0"/>
        <v>3</v>
      </c>
      <c r="F15" s="12">
        <f>F16</f>
        <v>3</v>
      </c>
      <c r="G15" s="12">
        <f>G16</f>
        <v>0</v>
      </c>
      <c r="H15" s="12">
        <f t="shared" si="1"/>
        <v>3</v>
      </c>
      <c r="I15" s="19">
        <f>I16</f>
        <v>3</v>
      </c>
      <c r="J15" s="12">
        <f>J16</f>
        <v>0</v>
      </c>
    </row>
    <row r="16" spans="1:10" ht="30" customHeight="1">
      <c r="A16" s="34" t="s">
        <v>139</v>
      </c>
      <c r="B16" s="7" t="s">
        <v>140</v>
      </c>
      <c r="C16" s="11"/>
      <c r="D16" s="7"/>
      <c r="E16" s="6">
        <f t="shared" si="0"/>
        <v>3</v>
      </c>
      <c r="F16" s="6">
        <f>F17</f>
        <v>3</v>
      </c>
      <c r="G16" s="6">
        <f>G17</f>
        <v>0</v>
      </c>
      <c r="H16" s="6">
        <f t="shared" si="1"/>
        <v>3</v>
      </c>
      <c r="I16" s="20">
        <f>I17</f>
        <v>3</v>
      </c>
      <c r="J16" s="6">
        <f>J17</f>
        <v>0</v>
      </c>
    </row>
    <row r="17" spans="1:10" ht="65.25" customHeight="1">
      <c r="A17" s="7" t="s">
        <v>23</v>
      </c>
      <c r="B17" s="7" t="s">
        <v>140</v>
      </c>
      <c r="C17" s="7" t="s">
        <v>16</v>
      </c>
      <c r="D17" s="7" t="s">
        <v>11</v>
      </c>
      <c r="E17" s="6">
        <f t="shared" si="0"/>
        <v>3</v>
      </c>
      <c r="F17" s="6">
        <v>3</v>
      </c>
      <c r="G17" s="6"/>
      <c r="H17" s="6">
        <f t="shared" si="1"/>
        <v>3</v>
      </c>
      <c r="I17" s="20">
        <v>3</v>
      </c>
      <c r="J17" s="6"/>
    </row>
    <row r="18" spans="1:10" ht="72" customHeight="1">
      <c r="A18" s="11" t="s">
        <v>643</v>
      </c>
      <c r="B18" s="11" t="s">
        <v>141</v>
      </c>
      <c r="C18" s="11"/>
      <c r="D18" s="11"/>
      <c r="E18" s="12">
        <f t="shared" si="0"/>
        <v>30</v>
      </c>
      <c r="F18" s="12">
        <f>F19</f>
        <v>30</v>
      </c>
      <c r="G18" s="12">
        <f>G19</f>
        <v>0</v>
      </c>
      <c r="H18" s="12">
        <f t="shared" si="1"/>
        <v>30</v>
      </c>
      <c r="I18" s="19">
        <f>I19</f>
        <v>30</v>
      </c>
      <c r="J18" s="12">
        <f>J19</f>
        <v>0</v>
      </c>
    </row>
    <row r="19" spans="1:10" ht="26.25" customHeight="1">
      <c r="A19" s="7" t="s">
        <v>73</v>
      </c>
      <c r="B19" s="7" t="s">
        <v>142</v>
      </c>
      <c r="C19" s="7"/>
      <c r="D19" s="7"/>
      <c r="E19" s="6">
        <f t="shared" si="0"/>
        <v>30</v>
      </c>
      <c r="F19" s="6">
        <f>F20</f>
        <v>30</v>
      </c>
      <c r="G19" s="6">
        <f>G20</f>
        <v>0</v>
      </c>
      <c r="H19" s="6">
        <f t="shared" si="1"/>
        <v>30</v>
      </c>
      <c r="I19" s="20">
        <f>I20</f>
        <v>30</v>
      </c>
      <c r="J19" s="6">
        <f>J20</f>
        <v>0</v>
      </c>
    </row>
    <row r="20" spans="1:10" ht="60" customHeight="1">
      <c r="A20" s="7" t="s">
        <v>23</v>
      </c>
      <c r="B20" s="7" t="s">
        <v>142</v>
      </c>
      <c r="C20" s="7" t="s">
        <v>16</v>
      </c>
      <c r="D20" s="7" t="s">
        <v>684</v>
      </c>
      <c r="E20" s="6">
        <f t="shared" si="0"/>
        <v>30</v>
      </c>
      <c r="F20" s="6">
        <v>30</v>
      </c>
      <c r="G20" s="6"/>
      <c r="H20" s="6">
        <f t="shared" si="1"/>
        <v>30</v>
      </c>
      <c r="I20" s="20">
        <v>30</v>
      </c>
      <c r="J20" s="6"/>
    </row>
    <row r="21" spans="1:10" ht="108.75" customHeight="1">
      <c r="A21" s="11" t="s">
        <v>639</v>
      </c>
      <c r="B21" s="11" t="s">
        <v>143</v>
      </c>
      <c r="C21" s="11"/>
      <c r="D21" s="11"/>
      <c r="E21" s="12">
        <f t="shared" si="0"/>
        <v>3</v>
      </c>
      <c r="F21" s="12">
        <f>F22</f>
        <v>3</v>
      </c>
      <c r="G21" s="12">
        <f>G22</f>
        <v>0</v>
      </c>
      <c r="H21" s="12">
        <f t="shared" si="1"/>
        <v>3</v>
      </c>
      <c r="I21" s="19">
        <f>I22</f>
        <v>3</v>
      </c>
      <c r="J21" s="12">
        <f>J22</f>
        <v>0</v>
      </c>
    </row>
    <row r="22" spans="1:10" ht="30.75" customHeight="1">
      <c r="A22" s="7" t="s">
        <v>73</v>
      </c>
      <c r="B22" s="7" t="s">
        <v>144</v>
      </c>
      <c r="C22" s="7"/>
      <c r="D22" s="7"/>
      <c r="E22" s="6">
        <f t="shared" si="0"/>
        <v>3</v>
      </c>
      <c r="F22" s="6">
        <f>F23</f>
        <v>3</v>
      </c>
      <c r="G22" s="6">
        <f>G23</f>
        <v>0</v>
      </c>
      <c r="H22" s="6">
        <f t="shared" si="1"/>
        <v>3</v>
      </c>
      <c r="I22" s="20">
        <f>I23</f>
        <v>3</v>
      </c>
      <c r="J22" s="6">
        <f>J23</f>
        <v>0</v>
      </c>
    </row>
    <row r="23" spans="1:10" ht="163.5" customHeight="1">
      <c r="A23" s="5" t="s">
        <v>25</v>
      </c>
      <c r="B23" s="7" t="s">
        <v>144</v>
      </c>
      <c r="C23" s="7" t="s">
        <v>15</v>
      </c>
      <c r="D23" s="7" t="s">
        <v>684</v>
      </c>
      <c r="E23" s="6">
        <f t="shared" si="0"/>
        <v>3</v>
      </c>
      <c r="F23" s="6">
        <v>3</v>
      </c>
      <c r="G23" s="6"/>
      <c r="H23" s="6">
        <f t="shared" si="1"/>
        <v>3</v>
      </c>
      <c r="I23" s="20">
        <v>3</v>
      </c>
      <c r="J23" s="6"/>
    </row>
    <row r="24" spans="1:10" ht="105.75" customHeight="1">
      <c r="A24" s="11" t="s">
        <v>640</v>
      </c>
      <c r="B24" s="11" t="s">
        <v>145</v>
      </c>
      <c r="C24" s="7"/>
      <c r="D24" s="7"/>
      <c r="E24" s="12">
        <f t="shared" si="0"/>
        <v>3</v>
      </c>
      <c r="F24" s="12">
        <f>F25</f>
        <v>3</v>
      </c>
      <c r="G24" s="12">
        <f>G25</f>
        <v>0</v>
      </c>
      <c r="H24" s="12">
        <f t="shared" si="1"/>
        <v>3</v>
      </c>
      <c r="I24" s="19">
        <f>I25</f>
        <v>3</v>
      </c>
      <c r="J24" s="12">
        <f>J25</f>
        <v>0</v>
      </c>
    </row>
    <row r="25" spans="1:10" ht="27" customHeight="1">
      <c r="A25" s="7" t="s">
        <v>73</v>
      </c>
      <c r="B25" s="7" t="s">
        <v>146</v>
      </c>
      <c r="C25" s="7"/>
      <c r="D25" s="7"/>
      <c r="E25" s="6">
        <f t="shared" si="0"/>
        <v>3</v>
      </c>
      <c r="F25" s="6">
        <f>F26</f>
        <v>3</v>
      </c>
      <c r="G25" s="6">
        <f>G26</f>
        <v>0</v>
      </c>
      <c r="H25" s="6">
        <f t="shared" si="1"/>
        <v>3</v>
      </c>
      <c r="I25" s="20">
        <f>I26</f>
        <v>3</v>
      </c>
      <c r="J25" s="6">
        <f>J26</f>
        <v>0</v>
      </c>
    </row>
    <row r="26" spans="1:10" ht="165.75" customHeight="1">
      <c r="A26" s="5" t="s">
        <v>25</v>
      </c>
      <c r="B26" s="7" t="s">
        <v>146</v>
      </c>
      <c r="C26" s="7" t="s">
        <v>15</v>
      </c>
      <c r="D26" s="7" t="s">
        <v>684</v>
      </c>
      <c r="E26" s="6">
        <f t="shared" si="0"/>
        <v>3</v>
      </c>
      <c r="F26" s="6">
        <v>3</v>
      </c>
      <c r="G26" s="6"/>
      <c r="H26" s="6">
        <f t="shared" si="1"/>
        <v>3</v>
      </c>
      <c r="I26" s="20">
        <v>3</v>
      </c>
      <c r="J26" s="6"/>
    </row>
    <row r="27" spans="1:10" ht="98.25" customHeight="1">
      <c r="A27" s="33" t="s">
        <v>704</v>
      </c>
      <c r="B27" s="11" t="s">
        <v>679</v>
      </c>
      <c r="C27" s="11"/>
      <c r="D27" s="11"/>
      <c r="E27" s="12">
        <f>F27+G27</f>
        <v>15</v>
      </c>
      <c r="F27" s="12">
        <f>F28</f>
        <v>15</v>
      </c>
      <c r="G27" s="12">
        <f>G28</f>
        <v>0</v>
      </c>
      <c r="H27" s="12">
        <f t="shared" si="1"/>
        <v>15</v>
      </c>
      <c r="I27" s="19">
        <f>I28</f>
        <v>15</v>
      </c>
      <c r="J27" s="12">
        <f>J28</f>
        <v>0</v>
      </c>
    </row>
    <row r="28" spans="1:10" ht="23.25" customHeight="1">
      <c r="A28" s="5" t="s">
        <v>73</v>
      </c>
      <c r="B28" s="7" t="s">
        <v>680</v>
      </c>
      <c r="C28" s="7"/>
      <c r="D28" s="7"/>
      <c r="E28" s="6">
        <f>F28+G28</f>
        <v>15</v>
      </c>
      <c r="F28" s="6">
        <f>F29</f>
        <v>15</v>
      </c>
      <c r="G28" s="6">
        <f>G29</f>
        <v>0</v>
      </c>
      <c r="H28" s="6">
        <f t="shared" si="1"/>
        <v>15</v>
      </c>
      <c r="I28" s="20">
        <f>I29</f>
        <v>15</v>
      </c>
      <c r="J28" s="6">
        <f>J29</f>
        <v>0</v>
      </c>
    </row>
    <row r="29" spans="1:10" ht="62.25" customHeight="1">
      <c r="A29" s="5" t="s">
        <v>23</v>
      </c>
      <c r="B29" s="7" t="s">
        <v>680</v>
      </c>
      <c r="C29" s="7" t="s">
        <v>16</v>
      </c>
      <c r="D29" s="7" t="s">
        <v>26</v>
      </c>
      <c r="E29" s="6">
        <f>F29+G29</f>
        <v>15</v>
      </c>
      <c r="F29" s="6">
        <v>15</v>
      </c>
      <c r="G29" s="6"/>
      <c r="H29" s="6">
        <f t="shared" si="1"/>
        <v>15</v>
      </c>
      <c r="I29" s="6">
        <v>15</v>
      </c>
      <c r="J29" s="6"/>
    </row>
    <row r="30" spans="1:10" ht="65.25" customHeight="1">
      <c r="A30" s="33" t="s">
        <v>641</v>
      </c>
      <c r="B30" s="11" t="s">
        <v>147</v>
      </c>
      <c r="C30" s="11"/>
      <c r="D30" s="11"/>
      <c r="E30" s="12">
        <f t="shared" si="0"/>
        <v>28</v>
      </c>
      <c r="F30" s="12">
        <f>F31</f>
        <v>28</v>
      </c>
      <c r="G30" s="12">
        <f>G31</f>
        <v>0</v>
      </c>
      <c r="H30" s="12">
        <f t="shared" si="1"/>
        <v>28</v>
      </c>
      <c r="I30" s="19">
        <f>I31</f>
        <v>28</v>
      </c>
      <c r="J30" s="12">
        <f>J31</f>
        <v>0</v>
      </c>
    </row>
    <row r="31" spans="1:10" ht="24.75" customHeight="1">
      <c r="A31" s="5" t="s">
        <v>73</v>
      </c>
      <c r="B31" s="7" t="s">
        <v>148</v>
      </c>
      <c r="C31" s="7"/>
      <c r="D31" s="7"/>
      <c r="E31" s="6">
        <f t="shared" si="0"/>
        <v>28</v>
      </c>
      <c r="F31" s="6">
        <f>F32</f>
        <v>28</v>
      </c>
      <c r="G31" s="6">
        <f>G32</f>
        <v>0</v>
      </c>
      <c r="H31" s="6">
        <f t="shared" si="1"/>
        <v>28</v>
      </c>
      <c r="I31" s="20">
        <f>I32</f>
        <v>28</v>
      </c>
      <c r="J31" s="6">
        <f>J32</f>
        <v>0</v>
      </c>
    </row>
    <row r="32" spans="1:10" ht="65.25" customHeight="1">
      <c r="A32" s="5" t="s">
        <v>23</v>
      </c>
      <c r="B32" s="7" t="s">
        <v>148</v>
      </c>
      <c r="C32" s="7" t="s">
        <v>16</v>
      </c>
      <c r="D32" s="7" t="s">
        <v>26</v>
      </c>
      <c r="E32" s="6">
        <f t="shared" si="0"/>
        <v>28</v>
      </c>
      <c r="F32" s="6">
        <v>28</v>
      </c>
      <c r="G32" s="6"/>
      <c r="H32" s="6">
        <f t="shared" si="1"/>
        <v>28</v>
      </c>
      <c r="I32" s="6">
        <v>28</v>
      </c>
      <c r="J32" s="6"/>
    </row>
    <row r="33" spans="1:10" ht="149.25" customHeight="1">
      <c r="A33" s="33" t="s">
        <v>839</v>
      </c>
      <c r="B33" s="11" t="s">
        <v>149</v>
      </c>
      <c r="C33" s="11"/>
      <c r="D33" s="11"/>
      <c r="E33" s="12">
        <f t="shared" si="0"/>
        <v>2090</v>
      </c>
      <c r="F33" s="12">
        <f>F34+F46+F37+F40+F43</f>
        <v>2090</v>
      </c>
      <c r="G33" s="12">
        <f>G34+G46+G37+G40+G43</f>
        <v>0</v>
      </c>
      <c r="H33" s="12">
        <f t="shared" si="1"/>
        <v>2090</v>
      </c>
      <c r="I33" s="12">
        <f>I34+I46+I37+I40+I43</f>
        <v>2090</v>
      </c>
      <c r="J33" s="12">
        <f>J34+J46+J37+J40+J43</f>
        <v>0</v>
      </c>
    </row>
    <row r="34" spans="1:10" ht="346.5" customHeight="1">
      <c r="A34" s="33" t="s">
        <v>150</v>
      </c>
      <c r="B34" s="11" t="s">
        <v>151</v>
      </c>
      <c r="C34" s="11"/>
      <c r="D34" s="11"/>
      <c r="E34" s="12">
        <f t="shared" si="0"/>
        <v>1524</v>
      </c>
      <c r="F34" s="12">
        <f>F35</f>
        <v>1524</v>
      </c>
      <c r="G34" s="12">
        <f>G35</f>
        <v>0</v>
      </c>
      <c r="H34" s="12">
        <f t="shared" si="1"/>
        <v>1524</v>
      </c>
      <c r="I34" s="19">
        <f>I35</f>
        <v>1524</v>
      </c>
      <c r="J34" s="12">
        <f>J35</f>
        <v>0</v>
      </c>
    </row>
    <row r="35" spans="1:10" ht="75.75" customHeight="1">
      <c r="A35" s="5" t="s">
        <v>58</v>
      </c>
      <c r="B35" s="7" t="s">
        <v>697</v>
      </c>
      <c r="C35" s="11"/>
      <c r="D35" s="11"/>
      <c r="E35" s="6">
        <f t="shared" si="0"/>
        <v>1524</v>
      </c>
      <c r="F35" s="6">
        <f>F36</f>
        <v>1524</v>
      </c>
      <c r="G35" s="6">
        <f>G36</f>
        <v>0</v>
      </c>
      <c r="H35" s="6">
        <f t="shared" si="1"/>
        <v>1524</v>
      </c>
      <c r="I35" s="20">
        <f>I36</f>
        <v>1524</v>
      </c>
      <c r="J35" s="6">
        <f>J36</f>
        <v>0</v>
      </c>
    </row>
    <row r="36" spans="1:10" ht="73.5" customHeight="1">
      <c r="A36" s="7" t="s">
        <v>23</v>
      </c>
      <c r="B36" s="7" t="s">
        <v>697</v>
      </c>
      <c r="C36" s="7" t="s">
        <v>16</v>
      </c>
      <c r="D36" s="7" t="s">
        <v>664</v>
      </c>
      <c r="E36" s="6">
        <f t="shared" si="0"/>
        <v>1524</v>
      </c>
      <c r="F36" s="6">
        <v>1524</v>
      </c>
      <c r="G36" s="6"/>
      <c r="H36" s="6">
        <f t="shared" si="1"/>
        <v>1524</v>
      </c>
      <c r="I36" s="20">
        <v>1524</v>
      </c>
      <c r="J36" s="6"/>
    </row>
    <row r="37" spans="1:10" ht="158.25" customHeight="1">
      <c r="A37" s="11" t="s">
        <v>756</v>
      </c>
      <c r="B37" s="11" t="s">
        <v>675</v>
      </c>
      <c r="C37" s="11"/>
      <c r="D37" s="11"/>
      <c r="E37" s="12">
        <f>F37+G37</f>
        <v>100</v>
      </c>
      <c r="F37" s="12">
        <f>F38</f>
        <v>100</v>
      </c>
      <c r="G37" s="12">
        <f>G38</f>
        <v>0</v>
      </c>
      <c r="H37" s="12">
        <f t="shared" si="1"/>
        <v>100</v>
      </c>
      <c r="I37" s="19">
        <f>I38</f>
        <v>100</v>
      </c>
      <c r="J37" s="12">
        <f>J38</f>
        <v>0</v>
      </c>
    </row>
    <row r="38" spans="1:10" ht="21.75" customHeight="1">
      <c r="A38" s="34" t="s">
        <v>73</v>
      </c>
      <c r="B38" s="7" t="s">
        <v>676</v>
      </c>
      <c r="C38" s="7"/>
      <c r="D38" s="7"/>
      <c r="E38" s="6">
        <f>F38+G38</f>
        <v>100</v>
      </c>
      <c r="F38" s="6">
        <f>F39</f>
        <v>100</v>
      </c>
      <c r="G38" s="6">
        <f>G39</f>
        <v>0</v>
      </c>
      <c r="H38" s="6">
        <f t="shared" si="1"/>
        <v>100</v>
      </c>
      <c r="I38" s="20">
        <f>I39</f>
        <v>100</v>
      </c>
      <c r="J38" s="6">
        <f>J39</f>
        <v>0</v>
      </c>
    </row>
    <row r="39" spans="1:10" ht="46.5" customHeight="1">
      <c r="A39" s="7" t="s">
        <v>30</v>
      </c>
      <c r="B39" s="7" t="s">
        <v>676</v>
      </c>
      <c r="C39" s="7" t="s">
        <v>19</v>
      </c>
      <c r="D39" s="7" t="s">
        <v>1</v>
      </c>
      <c r="E39" s="6">
        <f>F39+G39</f>
        <v>100</v>
      </c>
      <c r="F39" s="6">
        <v>100</v>
      </c>
      <c r="G39" s="6"/>
      <c r="H39" s="6">
        <f t="shared" si="1"/>
        <v>100</v>
      </c>
      <c r="I39" s="20">
        <v>100</v>
      </c>
      <c r="J39" s="6"/>
    </row>
    <row r="40" spans="1:10" ht="198" customHeight="1">
      <c r="A40" s="11" t="s">
        <v>864</v>
      </c>
      <c r="B40" s="11" t="s">
        <v>865</v>
      </c>
      <c r="C40" s="11"/>
      <c r="D40" s="11"/>
      <c r="E40" s="12">
        <f aca="true" t="shared" si="2" ref="E40:E45">F40+G40</f>
        <v>10</v>
      </c>
      <c r="F40" s="12">
        <f>F41</f>
        <v>10</v>
      </c>
      <c r="G40" s="12">
        <f>G41</f>
        <v>0</v>
      </c>
      <c r="H40" s="12">
        <f t="shared" si="1"/>
        <v>10</v>
      </c>
      <c r="I40" s="19">
        <f>I41</f>
        <v>10</v>
      </c>
      <c r="J40" s="19">
        <f>J41</f>
        <v>0</v>
      </c>
    </row>
    <row r="41" spans="1:10" ht="31.5" customHeight="1">
      <c r="A41" s="34" t="s">
        <v>73</v>
      </c>
      <c r="B41" s="7" t="s">
        <v>866</v>
      </c>
      <c r="C41" s="7"/>
      <c r="D41" s="7"/>
      <c r="E41" s="6">
        <f t="shared" si="2"/>
        <v>10</v>
      </c>
      <c r="F41" s="6">
        <f>F42</f>
        <v>10</v>
      </c>
      <c r="G41" s="6">
        <f>G42</f>
        <v>0</v>
      </c>
      <c r="H41" s="6">
        <f t="shared" si="1"/>
        <v>10</v>
      </c>
      <c r="I41" s="20">
        <f>I42</f>
        <v>10</v>
      </c>
      <c r="J41" s="20">
        <f>J42</f>
        <v>0</v>
      </c>
    </row>
    <row r="42" spans="1:10" ht="64.5" customHeight="1">
      <c r="A42" s="7" t="s">
        <v>23</v>
      </c>
      <c r="B42" s="7" t="s">
        <v>866</v>
      </c>
      <c r="C42" s="7" t="s">
        <v>16</v>
      </c>
      <c r="D42" s="7" t="s">
        <v>1</v>
      </c>
      <c r="E42" s="6">
        <f t="shared" si="2"/>
        <v>10</v>
      </c>
      <c r="F42" s="6">
        <v>10</v>
      </c>
      <c r="G42" s="6"/>
      <c r="H42" s="6">
        <f t="shared" si="1"/>
        <v>10</v>
      </c>
      <c r="I42" s="20">
        <v>10</v>
      </c>
      <c r="J42" s="6"/>
    </row>
    <row r="43" spans="1:10" ht="123.75" customHeight="1">
      <c r="A43" s="11" t="s">
        <v>867</v>
      </c>
      <c r="B43" s="11" t="s">
        <v>868</v>
      </c>
      <c r="C43" s="7"/>
      <c r="D43" s="7"/>
      <c r="E43" s="12">
        <f t="shared" si="2"/>
        <v>113</v>
      </c>
      <c r="F43" s="12">
        <f>F44</f>
        <v>113</v>
      </c>
      <c r="G43" s="12">
        <f>G44</f>
        <v>0</v>
      </c>
      <c r="H43" s="12">
        <f t="shared" si="1"/>
        <v>113</v>
      </c>
      <c r="I43" s="19">
        <f>I44</f>
        <v>113</v>
      </c>
      <c r="J43" s="19">
        <f>J44</f>
        <v>0</v>
      </c>
    </row>
    <row r="44" spans="1:10" ht="27" customHeight="1">
      <c r="A44" s="34" t="s">
        <v>73</v>
      </c>
      <c r="B44" s="7" t="s">
        <v>869</v>
      </c>
      <c r="C44" s="7"/>
      <c r="D44" s="7"/>
      <c r="E44" s="6">
        <f t="shared" si="2"/>
        <v>113</v>
      </c>
      <c r="F44" s="6">
        <f>F45</f>
        <v>113</v>
      </c>
      <c r="G44" s="6">
        <f>G45</f>
        <v>0</v>
      </c>
      <c r="H44" s="6">
        <f t="shared" si="1"/>
        <v>113</v>
      </c>
      <c r="I44" s="20">
        <f>I45</f>
        <v>113</v>
      </c>
      <c r="J44" s="20">
        <f>J45</f>
        <v>0</v>
      </c>
    </row>
    <row r="45" spans="1:10" ht="50.25" customHeight="1">
      <c r="A45" s="7" t="s">
        <v>30</v>
      </c>
      <c r="B45" s="7" t="s">
        <v>869</v>
      </c>
      <c r="C45" s="7" t="s">
        <v>19</v>
      </c>
      <c r="D45" s="7" t="s">
        <v>1</v>
      </c>
      <c r="E45" s="6">
        <f t="shared" si="2"/>
        <v>113</v>
      </c>
      <c r="F45" s="6">
        <v>113</v>
      </c>
      <c r="G45" s="6"/>
      <c r="H45" s="6">
        <f t="shared" si="1"/>
        <v>113</v>
      </c>
      <c r="I45" s="20">
        <v>113</v>
      </c>
      <c r="J45" s="6"/>
    </row>
    <row r="46" spans="1:10" ht="174" customHeight="1">
      <c r="A46" s="35" t="s">
        <v>785</v>
      </c>
      <c r="B46" s="11" t="s">
        <v>153</v>
      </c>
      <c r="C46" s="7"/>
      <c r="D46" s="7"/>
      <c r="E46" s="12">
        <f t="shared" si="0"/>
        <v>343</v>
      </c>
      <c r="F46" s="12">
        <f>F47</f>
        <v>343</v>
      </c>
      <c r="G46" s="12">
        <f>G47</f>
        <v>0</v>
      </c>
      <c r="H46" s="12">
        <f t="shared" si="1"/>
        <v>343</v>
      </c>
      <c r="I46" s="19">
        <f>I47</f>
        <v>343</v>
      </c>
      <c r="J46" s="12">
        <f>J47</f>
        <v>0</v>
      </c>
    </row>
    <row r="47" spans="1:10" ht="30.75" customHeight="1">
      <c r="A47" s="34" t="s">
        <v>73</v>
      </c>
      <c r="B47" s="7" t="s">
        <v>154</v>
      </c>
      <c r="C47" s="7"/>
      <c r="D47" s="7"/>
      <c r="E47" s="6">
        <f t="shared" si="0"/>
        <v>343</v>
      </c>
      <c r="F47" s="6">
        <f>F48+F49</f>
        <v>343</v>
      </c>
      <c r="G47" s="6">
        <f>G48+G49</f>
        <v>0</v>
      </c>
      <c r="H47" s="6">
        <f t="shared" si="1"/>
        <v>343</v>
      </c>
      <c r="I47" s="20">
        <f>I48+I49</f>
        <v>343</v>
      </c>
      <c r="J47" s="6">
        <f>J48+J49</f>
        <v>0</v>
      </c>
    </row>
    <row r="48" spans="1:10" ht="99.75" customHeight="1">
      <c r="A48" s="7" t="s">
        <v>21</v>
      </c>
      <c r="B48" s="7" t="s">
        <v>154</v>
      </c>
      <c r="C48" s="7" t="s">
        <v>17</v>
      </c>
      <c r="D48" s="7" t="s">
        <v>28</v>
      </c>
      <c r="E48" s="6">
        <f t="shared" si="0"/>
        <v>163</v>
      </c>
      <c r="F48" s="6">
        <v>163</v>
      </c>
      <c r="G48" s="7"/>
      <c r="H48" s="6">
        <f t="shared" si="1"/>
        <v>163</v>
      </c>
      <c r="I48" s="6">
        <v>163</v>
      </c>
      <c r="J48" s="7"/>
    </row>
    <row r="49" spans="1:10" ht="99" customHeight="1">
      <c r="A49" s="7" t="s">
        <v>21</v>
      </c>
      <c r="B49" s="7" t="s">
        <v>154</v>
      </c>
      <c r="C49" s="7" t="s">
        <v>17</v>
      </c>
      <c r="D49" s="7" t="s">
        <v>27</v>
      </c>
      <c r="E49" s="6">
        <f t="shared" si="0"/>
        <v>180</v>
      </c>
      <c r="F49" s="6">
        <f>122+58</f>
        <v>180</v>
      </c>
      <c r="G49" s="6"/>
      <c r="H49" s="6">
        <f t="shared" si="1"/>
        <v>180</v>
      </c>
      <c r="I49" s="6">
        <f>122+58</f>
        <v>180</v>
      </c>
      <c r="J49" s="6"/>
    </row>
    <row r="50" spans="1:10" ht="158.25" customHeight="1">
      <c r="A50" s="33" t="s">
        <v>840</v>
      </c>
      <c r="B50" s="11" t="s">
        <v>155</v>
      </c>
      <c r="C50" s="11"/>
      <c r="D50" s="11"/>
      <c r="E50" s="12">
        <f t="shared" si="0"/>
        <v>62102</v>
      </c>
      <c r="F50" s="12">
        <f>F51</f>
        <v>62102</v>
      </c>
      <c r="G50" s="12">
        <f>G51</f>
        <v>0</v>
      </c>
      <c r="H50" s="12">
        <f aca="true" t="shared" si="3" ref="H50:H88">I50+J50</f>
        <v>62102</v>
      </c>
      <c r="I50" s="19">
        <f>I51</f>
        <v>62102</v>
      </c>
      <c r="J50" s="12">
        <f>J51</f>
        <v>0</v>
      </c>
    </row>
    <row r="51" spans="1:10" ht="210" customHeight="1">
      <c r="A51" s="33" t="s">
        <v>156</v>
      </c>
      <c r="B51" s="11" t="s">
        <v>157</v>
      </c>
      <c r="C51" s="11"/>
      <c r="D51" s="11"/>
      <c r="E51" s="12">
        <f aca="true" t="shared" si="4" ref="E51:E57">F51+G51</f>
        <v>62102</v>
      </c>
      <c r="F51" s="12">
        <f>F52</f>
        <v>62102</v>
      </c>
      <c r="G51" s="12">
        <f>G52</f>
        <v>0</v>
      </c>
      <c r="H51" s="12">
        <f t="shared" si="3"/>
        <v>62102</v>
      </c>
      <c r="I51" s="19">
        <f>I52</f>
        <v>62102</v>
      </c>
      <c r="J51" s="12">
        <f>J52</f>
        <v>0</v>
      </c>
    </row>
    <row r="52" spans="1:10" ht="78.75" customHeight="1">
      <c r="A52" s="5" t="s">
        <v>58</v>
      </c>
      <c r="B52" s="7" t="s">
        <v>158</v>
      </c>
      <c r="C52" s="7"/>
      <c r="D52" s="7"/>
      <c r="E52" s="6">
        <f t="shared" si="4"/>
        <v>62102</v>
      </c>
      <c r="F52" s="6">
        <f>F53+F54+F55+F56+F57</f>
        <v>62102</v>
      </c>
      <c r="G52" s="6">
        <f>G53+G54+G55+G56+G57</f>
        <v>0</v>
      </c>
      <c r="H52" s="6">
        <f t="shared" si="3"/>
        <v>62102</v>
      </c>
      <c r="I52" s="20">
        <f>I53+I54+I55+I56+I57</f>
        <v>62102</v>
      </c>
      <c r="J52" s="6">
        <f>J53+J54+J55+J56+J57</f>
        <v>0</v>
      </c>
    </row>
    <row r="53" spans="1:10" ht="159.75" customHeight="1">
      <c r="A53" s="5" t="s">
        <v>25</v>
      </c>
      <c r="B53" s="7" t="s">
        <v>158</v>
      </c>
      <c r="C53" s="7" t="s">
        <v>15</v>
      </c>
      <c r="D53" s="7" t="s">
        <v>29</v>
      </c>
      <c r="E53" s="6">
        <f t="shared" si="4"/>
        <v>39619</v>
      </c>
      <c r="F53" s="6">
        <v>39619</v>
      </c>
      <c r="G53" s="6"/>
      <c r="H53" s="6">
        <f t="shared" si="3"/>
        <v>39619</v>
      </c>
      <c r="I53" s="20">
        <v>39619</v>
      </c>
      <c r="J53" s="6"/>
    </row>
    <row r="54" spans="1:10" ht="57" customHeight="1">
      <c r="A54" s="7" t="s">
        <v>23</v>
      </c>
      <c r="B54" s="7" t="s">
        <v>158</v>
      </c>
      <c r="C54" s="7" t="s">
        <v>16</v>
      </c>
      <c r="D54" s="7" t="s">
        <v>29</v>
      </c>
      <c r="E54" s="6">
        <f t="shared" si="4"/>
        <v>11617</v>
      </c>
      <c r="F54" s="6">
        <v>11617</v>
      </c>
      <c r="G54" s="6"/>
      <c r="H54" s="6">
        <f t="shared" si="3"/>
        <v>11617</v>
      </c>
      <c r="I54" s="20">
        <v>11617</v>
      </c>
      <c r="J54" s="6"/>
    </row>
    <row r="55" spans="1:10" ht="40.5" customHeight="1">
      <c r="A55" s="7" t="s">
        <v>22</v>
      </c>
      <c r="B55" s="7" t="s">
        <v>158</v>
      </c>
      <c r="C55" s="7" t="s">
        <v>18</v>
      </c>
      <c r="D55" s="7" t="s">
        <v>29</v>
      </c>
      <c r="E55" s="6">
        <f t="shared" si="4"/>
        <v>7</v>
      </c>
      <c r="F55" s="6">
        <v>7</v>
      </c>
      <c r="G55" s="6"/>
      <c r="H55" s="6">
        <f t="shared" si="3"/>
        <v>7</v>
      </c>
      <c r="I55" s="20">
        <v>7</v>
      </c>
      <c r="J55" s="6"/>
    </row>
    <row r="56" spans="1:10" ht="159" customHeight="1">
      <c r="A56" s="5" t="s">
        <v>25</v>
      </c>
      <c r="B56" s="7" t="s">
        <v>158</v>
      </c>
      <c r="C56" s="7" t="s">
        <v>15</v>
      </c>
      <c r="D56" s="7" t="s">
        <v>665</v>
      </c>
      <c r="E56" s="6">
        <f t="shared" si="4"/>
        <v>9426</v>
      </c>
      <c r="F56" s="6">
        <v>9426</v>
      </c>
      <c r="G56" s="6"/>
      <c r="H56" s="6">
        <f t="shared" si="3"/>
        <v>9426</v>
      </c>
      <c r="I56" s="20">
        <v>9426</v>
      </c>
      <c r="J56" s="6"/>
    </row>
    <row r="57" spans="1:10" ht="62.25" customHeight="1">
      <c r="A57" s="7" t="s">
        <v>23</v>
      </c>
      <c r="B57" s="7" t="s">
        <v>158</v>
      </c>
      <c r="C57" s="7" t="s">
        <v>16</v>
      </c>
      <c r="D57" s="7" t="s">
        <v>665</v>
      </c>
      <c r="E57" s="6">
        <f t="shared" si="4"/>
        <v>1433</v>
      </c>
      <c r="F57" s="6">
        <v>1433</v>
      </c>
      <c r="G57" s="6"/>
      <c r="H57" s="6">
        <f t="shared" si="3"/>
        <v>1433</v>
      </c>
      <c r="I57" s="20">
        <v>1433</v>
      </c>
      <c r="J57" s="6"/>
    </row>
    <row r="58" spans="1:10" ht="165.75" customHeight="1">
      <c r="A58" s="33" t="s">
        <v>841</v>
      </c>
      <c r="B58" s="11" t="s">
        <v>159</v>
      </c>
      <c r="C58" s="11"/>
      <c r="D58" s="11"/>
      <c r="E58" s="12">
        <f t="shared" si="0"/>
        <v>2631</v>
      </c>
      <c r="F58" s="12">
        <f>F59</f>
        <v>353</v>
      </c>
      <c r="G58" s="12">
        <f>G59</f>
        <v>2278</v>
      </c>
      <c r="H58" s="12">
        <f t="shared" si="3"/>
        <v>2710</v>
      </c>
      <c r="I58" s="19">
        <f>I59</f>
        <v>353</v>
      </c>
      <c r="J58" s="12">
        <f>J59</f>
        <v>2357</v>
      </c>
    </row>
    <row r="59" spans="1:10" ht="145.5" customHeight="1">
      <c r="A59" s="33" t="s">
        <v>160</v>
      </c>
      <c r="B59" s="11" t="s">
        <v>161</v>
      </c>
      <c r="C59" s="11"/>
      <c r="D59" s="11"/>
      <c r="E59" s="12">
        <f t="shared" si="0"/>
        <v>2631</v>
      </c>
      <c r="F59" s="12">
        <f>F60+F62</f>
        <v>353</v>
      </c>
      <c r="G59" s="12">
        <f>G60+G62</f>
        <v>2278</v>
      </c>
      <c r="H59" s="12">
        <f t="shared" si="3"/>
        <v>2710</v>
      </c>
      <c r="I59" s="19">
        <f>I60+I62</f>
        <v>353</v>
      </c>
      <c r="J59" s="12">
        <f>J60+J62</f>
        <v>2357</v>
      </c>
    </row>
    <row r="60" spans="1:10" ht="63" customHeight="1">
      <c r="A60" s="5" t="s">
        <v>83</v>
      </c>
      <c r="B60" s="7" t="s">
        <v>162</v>
      </c>
      <c r="C60" s="7"/>
      <c r="D60" s="7"/>
      <c r="E60" s="6">
        <f t="shared" si="0"/>
        <v>353</v>
      </c>
      <c r="F60" s="6">
        <f>F61</f>
        <v>353</v>
      </c>
      <c r="G60" s="6">
        <f>G61</f>
        <v>0</v>
      </c>
      <c r="H60" s="6">
        <f t="shared" si="3"/>
        <v>353</v>
      </c>
      <c r="I60" s="20">
        <f>I61</f>
        <v>353</v>
      </c>
      <c r="J60" s="6">
        <f>J61</f>
        <v>0</v>
      </c>
    </row>
    <row r="61" spans="1:10" ht="158.25" customHeight="1">
      <c r="A61" s="5" t="s">
        <v>25</v>
      </c>
      <c r="B61" s="7" t="s">
        <v>162</v>
      </c>
      <c r="C61" s="7" t="s">
        <v>15</v>
      </c>
      <c r="D61" s="7" t="s">
        <v>6</v>
      </c>
      <c r="E61" s="6">
        <f t="shared" si="0"/>
        <v>353</v>
      </c>
      <c r="F61" s="6">
        <v>353</v>
      </c>
      <c r="G61" s="6"/>
      <c r="H61" s="6">
        <f t="shared" si="3"/>
        <v>353</v>
      </c>
      <c r="I61" s="20">
        <v>353</v>
      </c>
      <c r="J61" s="6"/>
    </row>
    <row r="62" spans="1:10" ht="108" customHeight="1">
      <c r="A62" s="5" t="s">
        <v>163</v>
      </c>
      <c r="B62" s="7" t="s">
        <v>164</v>
      </c>
      <c r="C62" s="7"/>
      <c r="D62" s="7"/>
      <c r="E62" s="6">
        <f t="shared" si="0"/>
        <v>2278</v>
      </c>
      <c r="F62" s="6">
        <f>F63+F64</f>
        <v>0</v>
      </c>
      <c r="G62" s="6">
        <f>G63+G64</f>
        <v>2278</v>
      </c>
      <c r="H62" s="6">
        <f t="shared" si="3"/>
        <v>2357</v>
      </c>
      <c r="I62" s="20">
        <f>I63+I64</f>
        <v>0</v>
      </c>
      <c r="J62" s="6">
        <f>J63+J64</f>
        <v>2357</v>
      </c>
    </row>
    <row r="63" spans="1:10" ht="163.5" customHeight="1">
      <c r="A63" s="5" t="s">
        <v>25</v>
      </c>
      <c r="B63" s="7" t="s">
        <v>164</v>
      </c>
      <c r="C63" s="7" t="s">
        <v>15</v>
      </c>
      <c r="D63" s="7" t="s">
        <v>6</v>
      </c>
      <c r="E63" s="6">
        <f t="shared" si="0"/>
        <v>1982</v>
      </c>
      <c r="F63" s="6"/>
      <c r="G63" s="6">
        <v>1982</v>
      </c>
      <c r="H63" s="6">
        <f t="shared" si="3"/>
        <v>2061</v>
      </c>
      <c r="I63" s="20"/>
      <c r="J63" s="6">
        <v>2061</v>
      </c>
    </row>
    <row r="64" spans="1:10" ht="60.75" customHeight="1">
      <c r="A64" s="5" t="s">
        <v>23</v>
      </c>
      <c r="B64" s="7" t="s">
        <v>164</v>
      </c>
      <c r="C64" s="7" t="s">
        <v>16</v>
      </c>
      <c r="D64" s="7" t="s">
        <v>6</v>
      </c>
      <c r="E64" s="6">
        <f t="shared" si="0"/>
        <v>296</v>
      </c>
      <c r="F64" s="6"/>
      <c r="G64" s="6">
        <v>296</v>
      </c>
      <c r="H64" s="6">
        <f t="shared" si="3"/>
        <v>296</v>
      </c>
      <c r="I64" s="20"/>
      <c r="J64" s="6">
        <v>296</v>
      </c>
    </row>
    <row r="65" spans="1:10" ht="149.25" customHeight="1">
      <c r="A65" s="11" t="s">
        <v>903</v>
      </c>
      <c r="B65" s="11" t="s">
        <v>758</v>
      </c>
      <c r="C65" s="7"/>
      <c r="D65" s="7"/>
      <c r="E65" s="12">
        <f t="shared" si="0"/>
        <v>31</v>
      </c>
      <c r="F65" s="12">
        <f>F66+F69</f>
        <v>31</v>
      </c>
      <c r="G65" s="12">
        <f>G66+G69</f>
        <v>0</v>
      </c>
      <c r="H65" s="12">
        <f t="shared" si="3"/>
        <v>31</v>
      </c>
      <c r="I65" s="12">
        <f>I66+I69</f>
        <v>31</v>
      </c>
      <c r="J65" s="12">
        <f>J66+J69</f>
        <v>0</v>
      </c>
    </row>
    <row r="66" spans="1:10" ht="114.75" customHeight="1">
      <c r="A66" s="35" t="s">
        <v>897</v>
      </c>
      <c r="B66" s="11" t="s">
        <v>899</v>
      </c>
      <c r="C66" s="7"/>
      <c r="D66" s="7"/>
      <c r="E66" s="12">
        <f t="shared" si="0"/>
        <v>20</v>
      </c>
      <c r="F66" s="12">
        <f>F67</f>
        <v>20</v>
      </c>
      <c r="G66" s="12">
        <f>G67</f>
        <v>0</v>
      </c>
      <c r="H66" s="12">
        <f t="shared" si="3"/>
        <v>20</v>
      </c>
      <c r="I66" s="12">
        <f>I67</f>
        <v>20</v>
      </c>
      <c r="J66" s="12">
        <f>J67</f>
        <v>0</v>
      </c>
    </row>
    <row r="67" spans="1:10" ht="25.5" customHeight="1">
      <c r="A67" s="5" t="s">
        <v>73</v>
      </c>
      <c r="B67" s="7" t="s">
        <v>900</v>
      </c>
      <c r="C67" s="7"/>
      <c r="D67" s="7"/>
      <c r="E67" s="6">
        <f t="shared" si="0"/>
        <v>20</v>
      </c>
      <c r="F67" s="6">
        <f>F68</f>
        <v>20</v>
      </c>
      <c r="G67" s="6">
        <f>G68</f>
        <v>0</v>
      </c>
      <c r="H67" s="6">
        <f t="shared" si="3"/>
        <v>20</v>
      </c>
      <c r="I67" s="6">
        <f>I68</f>
        <v>20</v>
      </c>
      <c r="J67" s="6">
        <f>J68</f>
        <v>0</v>
      </c>
    </row>
    <row r="68" spans="1:10" ht="60.75" customHeight="1">
      <c r="A68" s="5" t="s">
        <v>23</v>
      </c>
      <c r="B68" s="7" t="s">
        <v>900</v>
      </c>
      <c r="C68" s="7" t="s">
        <v>16</v>
      </c>
      <c r="D68" s="7" t="s">
        <v>26</v>
      </c>
      <c r="E68" s="6">
        <f t="shared" si="0"/>
        <v>20</v>
      </c>
      <c r="F68" s="6">
        <v>20</v>
      </c>
      <c r="G68" s="6"/>
      <c r="H68" s="6">
        <f t="shared" si="3"/>
        <v>20</v>
      </c>
      <c r="I68" s="6">
        <v>20</v>
      </c>
      <c r="J68" s="6"/>
    </row>
    <row r="69" spans="1:10" ht="195" customHeight="1">
      <c r="A69" s="35" t="s">
        <v>898</v>
      </c>
      <c r="B69" s="11" t="s">
        <v>901</v>
      </c>
      <c r="C69" s="7"/>
      <c r="D69" s="7"/>
      <c r="E69" s="12">
        <f t="shared" si="0"/>
        <v>11</v>
      </c>
      <c r="F69" s="12">
        <f>F70</f>
        <v>11</v>
      </c>
      <c r="G69" s="12">
        <f>G70</f>
        <v>0</v>
      </c>
      <c r="H69" s="12">
        <f t="shared" si="3"/>
        <v>11</v>
      </c>
      <c r="I69" s="12">
        <f>I70</f>
        <v>11</v>
      </c>
      <c r="J69" s="12">
        <f>J70</f>
        <v>0</v>
      </c>
    </row>
    <row r="70" spans="1:10" ht="24.75" customHeight="1">
      <c r="A70" s="5" t="s">
        <v>73</v>
      </c>
      <c r="B70" s="7" t="s">
        <v>902</v>
      </c>
      <c r="C70" s="7"/>
      <c r="D70" s="7"/>
      <c r="E70" s="6">
        <f t="shared" si="0"/>
        <v>11</v>
      </c>
      <c r="F70" s="6">
        <f>F71</f>
        <v>11</v>
      </c>
      <c r="G70" s="6">
        <f>G71</f>
        <v>0</v>
      </c>
      <c r="H70" s="6">
        <f t="shared" si="3"/>
        <v>11</v>
      </c>
      <c r="I70" s="6">
        <f>I71</f>
        <v>11</v>
      </c>
      <c r="J70" s="6">
        <f>J71</f>
        <v>0</v>
      </c>
    </row>
    <row r="71" spans="1:10" ht="60.75" customHeight="1">
      <c r="A71" s="5" t="s">
        <v>23</v>
      </c>
      <c r="B71" s="7" t="s">
        <v>902</v>
      </c>
      <c r="C71" s="7" t="s">
        <v>16</v>
      </c>
      <c r="D71" s="7" t="s">
        <v>26</v>
      </c>
      <c r="E71" s="6">
        <f t="shared" si="0"/>
        <v>11</v>
      </c>
      <c r="F71" s="6">
        <v>11</v>
      </c>
      <c r="G71" s="6"/>
      <c r="H71" s="6">
        <f t="shared" si="3"/>
        <v>11</v>
      </c>
      <c r="I71" s="6">
        <v>11</v>
      </c>
      <c r="J71" s="6"/>
    </row>
    <row r="72" spans="1:10" ht="91.5" customHeight="1">
      <c r="A72" s="35" t="s">
        <v>823</v>
      </c>
      <c r="B72" s="11" t="s">
        <v>268</v>
      </c>
      <c r="C72" s="11"/>
      <c r="D72" s="7"/>
      <c r="E72" s="12">
        <f t="shared" si="0"/>
        <v>3817012</v>
      </c>
      <c r="F72" s="12">
        <f>F73+F102+F145+F170+F177+F194+F204</f>
        <v>1514672</v>
      </c>
      <c r="G72" s="12">
        <f>G73+G102+G145+G170+G177+G194+G204</f>
        <v>2302340</v>
      </c>
      <c r="H72" s="12">
        <f t="shared" si="3"/>
        <v>3982147</v>
      </c>
      <c r="I72" s="19">
        <f>I73+I102+I145+I170+I177+I194+I204</f>
        <v>1486916</v>
      </c>
      <c r="J72" s="12">
        <f>J73+J102+J145+J170+J177+J194+J204</f>
        <v>2495231</v>
      </c>
    </row>
    <row r="73" spans="1:10" ht="52.5" customHeight="1">
      <c r="A73" s="35" t="s">
        <v>269</v>
      </c>
      <c r="B73" s="11" t="s">
        <v>270</v>
      </c>
      <c r="C73" s="11"/>
      <c r="D73" s="7"/>
      <c r="E73" s="12">
        <f t="shared" si="0"/>
        <v>1388666</v>
      </c>
      <c r="F73" s="12">
        <f>F74+F77+F80+F89+F92+F97</f>
        <v>593868</v>
      </c>
      <c r="G73" s="12">
        <f>G74+G77+G80+G89+G92+G97</f>
        <v>794798</v>
      </c>
      <c r="H73" s="12">
        <f t="shared" si="3"/>
        <v>1492423</v>
      </c>
      <c r="I73" s="19">
        <f>I74+I77+I80+I89+I92+I97</f>
        <v>592952</v>
      </c>
      <c r="J73" s="12">
        <f>J74+J77+J80+J89+J92+J97</f>
        <v>899471</v>
      </c>
    </row>
    <row r="74" spans="1:10" ht="198" customHeight="1">
      <c r="A74" s="35" t="s">
        <v>271</v>
      </c>
      <c r="B74" s="11" t="s">
        <v>272</v>
      </c>
      <c r="C74" s="7"/>
      <c r="D74" s="7"/>
      <c r="E74" s="12">
        <f t="shared" si="0"/>
        <v>708206</v>
      </c>
      <c r="F74" s="12">
        <f>F75</f>
        <v>0</v>
      </c>
      <c r="G74" s="12">
        <f>G75</f>
        <v>708206</v>
      </c>
      <c r="H74" s="12">
        <f t="shared" si="3"/>
        <v>752710</v>
      </c>
      <c r="I74" s="19">
        <f>I75</f>
        <v>0</v>
      </c>
      <c r="J74" s="12">
        <f>J75</f>
        <v>752710</v>
      </c>
    </row>
    <row r="75" spans="1:10" ht="132.75" customHeight="1">
      <c r="A75" s="36" t="s">
        <v>273</v>
      </c>
      <c r="B75" s="7" t="s">
        <v>274</v>
      </c>
      <c r="C75" s="7"/>
      <c r="D75" s="7"/>
      <c r="E75" s="6">
        <f t="shared" si="0"/>
        <v>708206</v>
      </c>
      <c r="F75" s="6">
        <f>F76</f>
        <v>0</v>
      </c>
      <c r="G75" s="6">
        <f>G76</f>
        <v>708206</v>
      </c>
      <c r="H75" s="6">
        <f t="shared" si="3"/>
        <v>752710</v>
      </c>
      <c r="I75" s="20">
        <f>I76</f>
        <v>0</v>
      </c>
      <c r="J75" s="6">
        <f>J76</f>
        <v>752710</v>
      </c>
    </row>
    <row r="76" spans="1:10" ht="99" customHeight="1">
      <c r="A76" s="7" t="s">
        <v>21</v>
      </c>
      <c r="B76" s="7" t="s">
        <v>274</v>
      </c>
      <c r="C76" s="7" t="s">
        <v>17</v>
      </c>
      <c r="D76" s="7" t="s">
        <v>28</v>
      </c>
      <c r="E76" s="6">
        <f t="shared" si="0"/>
        <v>708206</v>
      </c>
      <c r="F76" s="6"/>
      <c r="G76" s="6">
        <v>708206</v>
      </c>
      <c r="H76" s="6">
        <f t="shared" si="3"/>
        <v>752710</v>
      </c>
      <c r="I76" s="20"/>
      <c r="J76" s="6">
        <v>752710</v>
      </c>
    </row>
    <row r="77" spans="1:10" ht="180.75" customHeight="1">
      <c r="A77" s="11" t="s">
        <v>786</v>
      </c>
      <c r="B77" s="11" t="s">
        <v>275</v>
      </c>
      <c r="C77" s="7"/>
      <c r="D77" s="7"/>
      <c r="E77" s="12">
        <f t="shared" si="0"/>
        <v>70550</v>
      </c>
      <c r="F77" s="12">
        <f>F78</f>
        <v>0</v>
      </c>
      <c r="G77" s="12">
        <f>G78</f>
        <v>70550</v>
      </c>
      <c r="H77" s="12">
        <f t="shared" si="3"/>
        <v>70550</v>
      </c>
      <c r="I77" s="19">
        <f>I78</f>
        <v>0</v>
      </c>
      <c r="J77" s="12">
        <f>J78</f>
        <v>70550</v>
      </c>
    </row>
    <row r="78" spans="1:10" ht="140.25" customHeight="1">
      <c r="A78" s="34" t="s">
        <v>276</v>
      </c>
      <c r="B78" s="7" t="s">
        <v>277</v>
      </c>
      <c r="C78" s="11"/>
      <c r="D78" s="7"/>
      <c r="E78" s="6">
        <f t="shared" si="0"/>
        <v>70550</v>
      </c>
      <c r="F78" s="6">
        <f>F79</f>
        <v>0</v>
      </c>
      <c r="G78" s="6">
        <f>G79</f>
        <v>70550</v>
      </c>
      <c r="H78" s="6">
        <f t="shared" si="3"/>
        <v>70550</v>
      </c>
      <c r="I78" s="20">
        <f>I79</f>
        <v>0</v>
      </c>
      <c r="J78" s="6">
        <f>J79</f>
        <v>70550</v>
      </c>
    </row>
    <row r="79" spans="1:10" ht="44.25" customHeight="1">
      <c r="A79" s="34" t="s">
        <v>30</v>
      </c>
      <c r="B79" s="7" t="s">
        <v>277</v>
      </c>
      <c r="C79" s="7" t="s">
        <v>19</v>
      </c>
      <c r="D79" s="7" t="s">
        <v>8</v>
      </c>
      <c r="E79" s="6">
        <f t="shared" si="0"/>
        <v>70550</v>
      </c>
      <c r="F79" s="6"/>
      <c r="G79" s="6">
        <v>70550</v>
      </c>
      <c r="H79" s="6">
        <f t="shared" si="3"/>
        <v>70550</v>
      </c>
      <c r="I79" s="20"/>
      <c r="J79" s="6">
        <v>70550</v>
      </c>
    </row>
    <row r="80" spans="1:10" ht="129.75" customHeight="1">
      <c r="A80" s="35" t="s">
        <v>787</v>
      </c>
      <c r="B80" s="11" t="s">
        <v>278</v>
      </c>
      <c r="C80" s="11"/>
      <c r="D80" s="11"/>
      <c r="E80" s="12">
        <f t="shared" si="0"/>
        <v>22957</v>
      </c>
      <c r="F80" s="12">
        <f>F81+F83+F86</f>
        <v>9509</v>
      </c>
      <c r="G80" s="12">
        <f>G81+G83+G86</f>
        <v>13448</v>
      </c>
      <c r="H80" s="12">
        <f>I80+J80</f>
        <v>82208</v>
      </c>
      <c r="I80" s="12">
        <f>I81+I83+I86</f>
        <v>8615</v>
      </c>
      <c r="J80" s="12">
        <f>J81+J83+J86</f>
        <v>73593</v>
      </c>
    </row>
    <row r="81" spans="1:10" ht="28.5" customHeight="1">
      <c r="A81" s="31" t="s">
        <v>60</v>
      </c>
      <c r="B81" s="7" t="s">
        <v>677</v>
      </c>
      <c r="C81" s="11"/>
      <c r="D81" s="11"/>
      <c r="E81" s="6">
        <f t="shared" si="0"/>
        <v>8015</v>
      </c>
      <c r="F81" s="6">
        <f>F82</f>
        <v>8015</v>
      </c>
      <c r="G81" s="6">
        <f>G82</f>
        <v>0</v>
      </c>
      <c r="H81" s="6">
        <f t="shared" si="3"/>
        <v>438</v>
      </c>
      <c r="I81" s="20">
        <f>I82</f>
        <v>438</v>
      </c>
      <c r="J81" s="6">
        <f>J82</f>
        <v>0</v>
      </c>
    </row>
    <row r="82" spans="1:10" ht="68.25" customHeight="1">
      <c r="A82" s="7" t="s">
        <v>23</v>
      </c>
      <c r="B82" s="7" t="s">
        <v>677</v>
      </c>
      <c r="C82" s="7" t="s">
        <v>16</v>
      </c>
      <c r="D82" s="7" t="s">
        <v>28</v>
      </c>
      <c r="E82" s="6">
        <f t="shared" si="0"/>
        <v>8015</v>
      </c>
      <c r="F82" s="52">
        <f>18500-4442-6416-2040-535+2948</f>
        <v>8015</v>
      </c>
      <c r="G82" s="6"/>
      <c r="H82" s="6">
        <f t="shared" si="3"/>
        <v>438</v>
      </c>
      <c r="I82" s="52">
        <f>18500-5177-6829-3056-3000</f>
        <v>438</v>
      </c>
      <c r="J82" s="6"/>
    </row>
    <row r="83" spans="1:10" ht="123.75" customHeight="1">
      <c r="A83" s="7" t="s">
        <v>944</v>
      </c>
      <c r="B83" s="7" t="s">
        <v>942</v>
      </c>
      <c r="C83" s="7"/>
      <c r="D83" s="7"/>
      <c r="E83" s="6">
        <f t="shared" si="0"/>
        <v>13448</v>
      </c>
      <c r="F83" s="6">
        <f>F84+F85</f>
        <v>0</v>
      </c>
      <c r="G83" s="6">
        <f>G84+G85</f>
        <v>13448</v>
      </c>
      <c r="H83" s="6">
        <f t="shared" si="3"/>
        <v>73593</v>
      </c>
      <c r="I83" s="6">
        <f>I84+I85</f>
        <v>0</v>
      </c>
      <c r="J83" s="6">
        <f>J84+J85</f>
        <v>73593</v>
      </c>
    </row>
    <row r="84" spans="1:10" ht="54.75" customHeight="1">
      <c r="A84" s="7" t="s">
        <v>23</v>
      </c>
      <c r="B84" s="7" t="s">
        <v>942</v>
      </c>
      <c r="C84" s="7" t="s">
        <v>16</v>
      </c>
      <c r="D84" s="7" t="s">
        <v>28</v>
      </c>
      <c r="E84" s="6">
        <f t="shared" si="0"/>
        <v>13448</v>
      </c>
      <c r="F84" s="6"/>
      <c r="G84" s="6">
        <f>39978-26530</f>
        <v>13448</v>
      </c>
      <c r="H84" s="6">
        <f>I84+J84</f>
        <v>46593</v>
      </c>
      <c r="I84" s="20"/>
      <c r="J84" s="6">
        <v>46593</v>
      </c>
    </row>
    <row r="85" spans="1:10" ht="69.75" customHeight="1">
      <c r="A85" s="7" t="s">
        <v>24</v>
      </c>
      <c r="B85" s="7" t="s">
        <v>942</v>
      </c>
      <c r="C85" s="7" t="s">
        <v>20</v>
      </c>
      <c r="D85" s="7" t="s">
        <v>28</v>
      </c>
      <c r="E85" s="6">
        <f t="shared" si="0"/>
        <v>0</v>
      </c>
      <c r="F85" s="6"/>
      <c r="G85" s="6"/>
      <c r="H85" s="6">
        <f t="shared" si="3"/>
        <v>27000</v>
      </c>
      <c r="I85" s="20"/>
      <c r="J85" s="6">
        <v>27000</v>
      </c>
    </row>
    <row r="86" spans="1:10" ht="117.75" customHeight="1">
      <c r="A86" s="7" t="s">
        <v>944</v>
      </c>
      <c r="B86" s="7" t="s">
        <v>943</v>
      </c>
      <c r="C86" s="7"/>
      <c r="D86" s="7"/>
      <c r="E86" s="6">
        <f t="shared" si="0"/>
        <v>1494</v>
      </c>
      <c r="F86" s="6">
        <f>F87+F88</f>
        <v>1494</v>
      </c>
      <c r="G86" s="6">
        <f>G87+G88</f>
        <v>0</v>
      </c>
      <c r="H86" s="6">
        <f t="shared" si="3"/>
        <v>8177</v>
      </c>
      <c r="I86" s="6">
        <f>I87+I88</f>
        <v>8177</v>
      </c>
      <c r="J86" s="6">
        <f>J87+J88</f>
        <v>0</v>
      </c>
    </row>
    <row r="87" spans="1:10" ht="65.25" customHeight="1">
      <c r="A87" s="7" t="s">
        <v>23</v>
      </c>
      <c r="B87" s="7" t="s">
        <v>943</v>
      </c>
      <c r="C87" s="7" t="s">
        <v>16</v>
      </c>
      <c r="D87" s="7" t="s">
        <v>28</v>
      </c>
      <c r="E87" s="6">
        <f t="shared" si="0"/>
        <v>1494</v>
      </c>
      <c r="F87" s="6">
        <f>4442-2948</f>
        <v>1494</v>
      </c>
      <c r="G87" s="6"/>
      <c r="H87" s="6">
        <f t="shared" si="3"/>
        <v>5177</v>
      </c>
      <c r="I87" s="20">
        <v>5177</v>
      </c>
      <c r="J87" s="6"/>
    </row>
    <row r="88" spans="1:10" ht="68.25" customHeight="1">
      <c r="A88" s="7" t="s">
        <v>24</v>
      </c>
      <c r="B88" s="7" t="s">
        <v>943</v>
      </c>
      <c r="C88" s="7" t="s">
        <v>20</v>
      </c>
      <c r="D88" s="7" t="s">
        <v>28</v>
      </c>
      <c r="E88" s="6">
        <f t="shared" si="0"/>
        <v>0</v>
      </c>
      <c r="F88" s="6"/>
      <c r="G88" s="6"/>
      <c r="H88" s="6">
        <f t="shared" si="3"/>
        <v>3000</v>
      </c>
      <c r="I88" s="20">
        <v>3000</v>
      </c>
      <c r="J88" s="6"/>
    </row>
    <row r="89" spans="1:10" ht="162" customHeight="1">
      <c r="A89" s="11" t="s">
        <v>788</v>
      </c>
      <c r="B89" s="11" t="s">
        <v>279</v>
      </c>
      <c r="C89" s="7"/>
      <c r="D89" s="7"/>
      <c r="E89" s="12">
        <f t="shared" si="0"/>
        <v>582526</v>
      </c>
      <c r="F89" s="12">
        <f>F90</f>
        <v>582526</v>
      </c>
      <c r="G89" s="12">
        <f>G90</f>
        <v>0</v>
      </c>
      <c r="H89" s="12">
        <f aca="true" t="shared" si="5" ref="H89:H112">I89+J89</f>
        <v>582503</v>
      </c>
      <c r="I89" s="19">
        <f>I90</f>
        <v>582503</v>
      </c>
      <c r="J89" s="12">
        <f>J90</f>
        <v>0</v>
      </c>
    </row>
    <row r="90" spans="1:10" ht="73.5" customHeight="1">
      <c r="A90" s="36" t="s">
        <v>64</v>
      </c>
      <c r="B90" s="7" t="s">
        <v>280</v>
      </c>
      <c r="C90" s="7"/>
      <c r="D90" s="7"/>
      <c r="E90" s="6">
        <f t="shared" si="0"/>
        <v>582526</v>
      </c>
      <c r="F90" s="6">
        <f>F91</f>
        <v>582526</v>
      </c>
      <c r="G90" s="6">
        <f>G91</f>
        <v>0</v>
      </c>
      <c r="H90" s="6">
        <f t="shared" si="5"/>
        <v>582503</v>
      </c>
      <c r="I90" s="20">
        <f>I91</f>
        <v>582503</v>
      </c>
      <c r="J90" s="6">
        <f>J91</f>
        <v>0</v>
      </c>
    </row>
    <row r="91" spans="1:10" ht="99.75" customHeight="1">
      <c r="A91" s="7" t="s">
        <v>21</v>
      </c>
      <c r="B91" s="7" t="s">
        <v>280</v>
      </c>
      <c r="C91" s="7" t="s">
        <v>17</v>
      </c>
      <c r="D91" s="7" t="s">
        <v>28</v>
      </c>
      <c r="E91" s="6">
        <f t="shared" si="0"/>
        <v>582526</v>
      </c>
      <c r="F91" s="6">
        <f>524168+58501+11-154</f>
        <v>582526</v>
      </c>
      <c r="G91" s="6"/>
      <c r="H91" s="6">
        <f t="shared" si="5"/>
        <v>582503</v>
      </c>
      <c r="I91" s="6">
        <f>524145+58501+11-154</f>
        <v>582503</v>
      </c>
      <c r="J91" s="6"/>
    </row>
    <row r="92" spans="1:10" ht="84" customHeight="1">
      <c r="A92" s="11" t="s">
        <v>281</v>
      </c>
      <c r="B92" s="11" t="s">
        <v>282</v>
      </c>
      <c r="C92" s="11"/>
      <c r="D92" s="11"/>
      <c r="E92" s="12">
        <f t="shared" si="0"/>
        <v>3650</v>
      </c>
      <c r="F92" s="12">
        <f>F93+F95</f>
        <v>1825</v>
      </c>
      <c r="G92" s="12">
        <f>G93+G95</f>
        <v>1825</v>
      </c>
      <c r="H92" s="12">
        <f t="shared" si="5"/>
        <v>3650</v>
      </c>
      <c r="I92" s="19">
        <f>I93+I95</f>
        <v>1825</v>
      </c>
      <c r="J92" s="12">
        <f>J93+J95</f>
        <v>1825</v>
      </c>
    </row>
    <row r="93" spans="1:10" ht="67.5" customHeight="1">
      <c r="A93" s="34" t="s">
        <v>283</v>
      </c>
      <c r="B93" s="7" t="s">
        <v>781</v>
      </c>
      <c r="C93" s="7"/>
      <c r="D93" s="7"/>
      <c r="E93" s="6">
        <f t="shared" si="0"/>
        <v>1825</v>
      </c>
      <c r="F93" s="6">
        <f>F94</f>
        <v>1825</v>
      </c>
      <c r="G93" s="6">
        <f>G94</f>
        <v>0</v>
      </c>
      <c r="H93" s="6">
        <f t="shared" si="5"/>
        <v>1825</v>
      </c>
      <c r="I93" s="20">
        <f>I94</f>
        <v>1825</v>
      </c>
      <c r="J93" s="6">
        <f>J94</f>
        <v>0</v>
      </c>
    </row>
    <row r="94" spans="1:10" ht="46.5" customHeight="1">
      <c r="A94" s="34" t="s">
        <v>30</v>
      </c>
      <c r="B94" s="7" t="s">
        <v>781</v>
      </c>
      <c r="C94" s="7" t="s">
        <v>19</v>
      </c>
      <c r="D94" s="7" t="s">
        <v>11</v>
      </c>
      <c r="E94" s="6">
        <f t="shared" si="0"/>
        <v>1825</v>
      </c>
      <c r="F94" s="6">
        <v>1825</v>
      </c>
      <c r="G94" s="6"/>
      <c r="H94" s="6">
        <f t="shared" si="5"/>
        <v>1825</v>
      </c>
      <c r="I94" s="6">
        <v>1825</v>
      </c>
      <c r="J94" s="6"/>
    </row>
    <row r="95" spans="1:10" ht="57.75" customHeight="1">
      <c r="A95" s="36" t="s">
        <v>284</v>
      </c>
      <c r="B95" s="7" t="s">
        <v>285</v>
      </c>
      <c r="C95" s="7"/>
      <c r="D95" s="7"/>
      <c r="E95" s="6">
        <f t="shared" si="0"/>
        <v>1825</v>
      </c>
      <c r="F95" s="6">
        <f>F96</f>
        <v>0</v>
      </c>
      <c r="G95" s="6">
        <f>G96</f>
        <v>1825</v>
      </c>
      <c r="H95" s="6">
        <f t="shared" si="5"/>
        <v>1825</v>
      </c>
      <c r="I95" s="20">
        <f>I96</f>
        <v>0</v>
      </c>
      <c r="J95" s="6">
        <f>J96</f>
        <v>1825</v>
      </c>
    </row>
    <row r="96" spans="1:10" ht="41.25" customHeight="1">
      <c r="A96" s="34" t="s">
        <v>30</v>
      </c>
      <c r="B96" s="7" t="s">
        <v>285</v>
      </c>
      <c r="C96" s="7" t="s">
        <v>19</v>
      </c>
      <c r="D96" s="7" t="s">
        <v>11</v>
      </c>
      <c r="E96" s="6">
        <f t="shared" si="0"/>
        <v>1825</v>
      </c>
      <c r="F96" s="6"/>
      <c r="G96" s="6">
        <v>1825</v>
      </c>
      <c r="H96" s="6">
        <f t="shared" si="5"/>
        <v>1825</v>
      </c>
      <c r="I96" s="20"/>
      <c r="J96" s="6">
        <v>1825</v>
      </c>
    </row>
    <row r="97" spans="1:10" ht="331.5" customHeight="1">
      <c r="A97" s="35" t="s">
        <v>789</v>
      </c>
      <c r="B97" s="11" t="s">
        <v>286</v>
      </c>
      <c r="C97" s="11"/>
      <c r="D97" s="11"/>
      <c r="E97" s="12">
        <f t="shared" si="0"/>
        <v>777</v>
      </c>
      <c r="F97" s="12">
        <f>F98+F100</f>
        <v>8</v>
      </c>
      <c r="G97" s="12">
        <f>G98+G100</f>
        <v>769</v>
      </c>
      <c r="H97" s="12">
        <f t="shared" si="5"/>
        <v>802</v>
      </c>
      <c r="I97" s="19">
        <f>I98+I100</f>
        <v>9</v>
      </c>
      <c r="J97" s="12">
        <f>J98+J100</f>
        <v>793</v>
      </c>
    </row>
    <row r="98" spans="1:10" ht="120" customHeight="1">
      <c r="A98" s="34" t="s">
        <v>790</v>
      </c>
      <c r="B98" s="7" t="s">
        <v>287</v>
      </c>
      <c r="C98" s="7"/>
      <c r="D98" s="7"/>
      <c r="E98" s="6">
        <f t="shared" si="0"/>
        <v>8</v>
      </c>
      <c r="F98" s="6">
        <f>F99</f>
        <v>8</v>
      </c>
      <c r="G98" s="6">
        <f>G99</f>
        <v>0</v>
      </c>
      <c r="H98" s="6">
        <f t="shared" si="5"/>
        <v>9</v>
      </c>
      <c r="I98" s="20">
        <f>I99</f>
        <v>9</v>
      </c>
      <c r="J98" s="6">
        <f>J99</f>
        <v>0</v>
      </c>
    </row>
    <row r="99" spans="1:10" ht="45" customHeight="1">
      <c r="A99" s="34" t="s">
        <v>30</v>
      </c>
      <c r="B99" s="7" t="s">
        <v>287</v>
      </c>
      <c r="C99" s="7" t="s">
        <v>19</v>
      </c>
      <c r="D99" s="7" t="s">
        <v>11</v>
      </c>
      <c r="E99" s="6">
        <f t="shared" si="0"/>
        <v>8</v>
      </c>
      <c r="F99" s="6">
        <v>8</v>
      </c>
      <c r="G99" s="6"/>
      <c r="H99" s="6">
        <f t="shared" si="5"/>
        <v>9</v>
      </c>
      <c r="I99" s="6">
        <v>9</v>
      </c>
      <c r="J99" s="6"/>
    </row>
    <row r="100" spans="1:10" ht="199.5" customHeight="1">
      <c r="A100" s="34" t="s">
        <v>754</v>
      </c>
      <c r="B100" s="7" t="s">
        <v>288</v>
      </c>
      <c r="C100" s="7"/>
      <c r="D100" s="7"/>
      <c r="E100" s="6">
        <f t="shared" si="0"/>
        <v>769</v>
      </c>
      <c r="F100" s="6">
        <f>F101</f>
        <v>0</v>
      </c>
      <c r="G100" s="6">
        <f>G101</f>
        <v>769</v>
      </c>
      <c r="H100" s="6">
        <f t="shared" si="5"/>
        <v>793</v>
      </c>
      <c r="I100" s="20">
        <f>I101</f>
        <v>0</v>
      </c>
      <c r="J100" s="6">
        <f>J101</f>
        <v>793</v>
      </c>
    </row>
    <row r="101" spans="1:10" ht="46.5" customHeight="1">
      <c r="A101" s="34" t="s">
        <v>30</v>
      </c>
      <c r="B101" s="7" t="s">
        <v>288</v>
      </c>
      <c r="C101" s="7" t="s">
        <v>19</v>
      </c>
      <c r="D101" s="7" t="s">
        <v>11</v>
      </c>
      <c r="E101" s="6">
        <f t="shared" si="0"/>
        <v>769</v>
      </c>
      <c r="F101" s="6"/>
      <c r="G101" s="6">
        <v>769</v>
      </c>
      <c r="H101" s="6">
        <f t="shared" si="5"/>
        <v>793</v>
      </c>
      <c r="I101" s="20"/>
      <c r="J101" s="6">
        <v>793</v>
      </c>
    </row>
    <row r="102" spans="1:10" ht="44.25" customHeight="1">
      <c r="A102" s="35" t="s">
        <v>289</v>
      </c>
      <c r="B102" s="11" t="s">
        <v>290</v>
      </c>
      <c r="C102" s="7"/>
      <c r="D102" s="7"/>
      <c r="E102" s="12">
        <f t="shared" si="0"/>
        <v>1934995</v>
      </c>
      <c r="F102" s="12">
        <f>F103+F106+F113+F120+F123+F126+F129+F134+F137+F142</f>
        <v>431644</v>
      </c>
      <c r="G102" s="12">
        <f>G103+G106+G113+G120+G123+G126+G129+G134+G137+G142</f>
        <v>1503351</v>
      </c>
      <c r="H102" s="12">
        <f t="shared" si="5"/>
        <v>1995660</v>
      </c>
      <c r="I102" s="12">
        <f>I103+I106+I113+I120+I123+I126+I129+I134+I137+I142</f>
        <v>404264</v>
      </c>
      <c r="J102" s="12">
        <f>J103+J106+J113+J120+J123+J126+J129+J134+J137+J142</f>
        <v>1591396</v>
      </c>
    </row>
    <row r="103" spans="1:10" ht="182.25" customHeight="1">
      <c r="A103" s="35" t="s">
        <v>291</v>
      </c>
      <c r="B103" s="11" t="s">
        <v>292</v>
      </c>
      <c r="C103" s="37"/>
      <c r="D103" s="11"/>
      <c r="E103" s="12">
        <f t="shared" si="0"/>
        <v>1418595</v>
      </c>
      <c r="F103" s="12">
        <f>F104</f>
        <v>0</v>
      </c>
      <c r="G103" s="12">
        <f>G104</f>
        <v>1418595</v>
      </c>
      <c r="H103" s="12">
        <f t="shared" si="5"/>
        <v>1507636</v>
      </c>
      <c r="I103" s="19">
        <f>I104</f>
        <v>0</v>
      </c>
      <c r="J103" s="12">
        <f>J104</f>
        <v>1507636</v>
      </c>
    </row>
    <row r="104" spans="1:10" ht="51.75" customHeight="1">
      <c r="A104" s="34" t="s">
        <v>293</v>
      </c>
      <c r="B104" s="7" t="s">
        <v>294</v>
      </c>
      <c r="C104" s="37"/>
      <c r="D104" s="11"/>
      <c r="E104" s="6">
        <f aca="true" t="shared" si="6" ref="E104:E167">F104+G104</f>
        <v>1418595</v>
      </c>
      <c r="F104" s="6">
        <f>F105</f>
        <v>0</v>
      </c>
      <c r="G104" s="6">
        <f>G105</f>
        <v>1418595</v>
      </c>
      <c r="H104" s="6">
        <f t="shared" si="5"/>
        <v>1507636</v>
      </c>
      <c r="I104" s="20">
        <f>I105</f>
        <v>0</v>
      </c>
      <c r="J104" s="6">
        <f>J105</f>
        <v>1507636</v>
      </c>
    </row>
    <row r="105" spans="1:10" ht="95.25" customHeight="1">
      <c r="A105" s="7" t="s">
        <v>21</v>
      </c>
      <c r="B105" s="7" t="s">
        <v>294</v>
      </c>
      <c r="C105" s="7" t="s">
        <v>17</v>
      </c>
      <c r="D105" s="7" t="s">
        <v>27</v>
      </c>
      <c r="E105" s="6">
        <f>F105+G105</f>
        <v>1418595</v>
      </c>
      <c r="F105" s="6"/>
      <c r="G105" s="6">
        <v>1418595</v>
      </c>
      <c r="H105" s="6">
        <f t="shared" si="5"/>
        <v>1507636</v>
      </c>
      <c r="I105" s="20"/>
      <c r="J105" s="6">
        <v>1507636</v>
      </c>
    </row>
    <row r="106" spans="1:10" ht="173.25" customHeight="1">
      <c r="A106" s="11" t="s">
        <v>791</v>
      </c>
      <c r="B106" s="11" t="s">
        <v>295</v>
      </c>
      <c r="C106" s="7"/>
      <c r="D106" s="7"/>
      <c r="E106" s="12">
        <f t="shared" si="6"/>
        <v>262653</v>
      </c>
      <c r="F106" s="12">
        <f>F107+F109+F111</f>
        <v>261531</v>
      </c>
      <c r="G106" s="12">
        <f>G107+G109+G111</f>
        <v>1122</v>
      </c>
      <c r="H106" s="12">
        <f t="shared" si="5"/>
        <v>262135</v>
      </c>
      <c r="I106" s="19">
        <f>I107+I109+I111</f>
        <v>261013</v>
      </c>
      <c r="J106" s="12">
        <f>J107+J109+J111</f>
        <v>1122</v>
      </c>
    </row>
    <row r="107" spans="1:10" ht="75" customHeight="1">
      <c r="A107" s="34" t="s">
        <v>64</v>
      </c>
      <c r="B107" s="7" t="s">
        <v>296</v>
      </c>
      <c r="C107" s="7"/>
      <c r="D107" s="7"/>
      <c r="E107" s="6">
        <f t="shared" si="6"/>
        <v>255892</v>
      </c>
      <c r="F107" s="6">
        <f>F108</f>
        <v>255892</v>
      </c>
      <c r="G107" s="6">
        <f>G108</f>
        <v>0</v>
      </c>
      <c r="H107" s="6">
        <f t="shared" si="5"/>
        <v>255374</v>
      </c>
      <c r="I107" s="21">
        <f>I108</f>
        <v>255374</v>
      </c>
      <c r="J107" s="13">
        <f>J108</f>
        <v>0</v>
      </c>
    </row>
    <row r="108" spans="1:10" ht="98.25" customHeight="1">
      <c r="A108" s="7" t="s">
        <v>21</v>
      </c>
      <c r="B108" s="7" t="s">
        <v>296</v>
      </c>
      <c r="C108" s="7" t="s">
        <v>17</v>
      </c>
      <c r="D108" s="7" t="s">
        <v>27</v>
      </c>
      <c r="E108" s="6">
        <f t="shared" si="6"/>
        <v>255892</v>
      </c>
      <c r="F108" s="6">
        <f>188871+67021</f>
        <v>255892</v>
      </c>
      <c r="G108" s="6"/>
      <c r="H108" s="6">
        <f t="shared" si="5"/>
        <v>255374</v>
      </c>
      <c r="I108" s="6">
        <f>188353+67020+1</f>
        <v>255374</v>
      </c>
      <c r="J108" s="6"/>
    </row>
    <row r="109" spans="1:10" ht="96" customHeight="1">
      <c r="A109" s="34" t="s">
        <v>169</v>
      </c>
      <c r="B109" s="7" t="s">
        <v>297</v>
      </c>
      <c r="C109" s="7"/>
      <c r="D109" s="7"/>
      <c r="E109" s="6">
        <f t="shared" si="6"/>
        <v>5639</v>
      </c>
      <c r="F109" s="6">
        <f>F110</f>
        <v>5639</v>
      </c>
      <c r="G109" s="6">
        <f>G110</f>
        <v>0</v>
      </c>
      <c r="H109" s="6">
        <f t="shared" si="5"/>
        <v>5639</v>
      </c>
      <c r="I109" s="20">
        <f>I110</f>
        <v>5639</v>
      </c>
      <c r="J109" s="6">
        <f>J110</f>
        <v>0</v>
      </c>
    </row>
    <row r="110" spans="1:10" ht="95.25" customHeight="1">
      <c r="A110" s="7" t="s">
        <v>21</v>
      </c>
      <c r="B110" s="7" t="s">
        <v>297</v>
      </c>
      <c r="C110" s="7" t="s">
        <v>17</v>
      </c>
      <c r="D110" s="7" t="s">
        <v>27</v>
      </c>
      <c r="E110" s="6">
        <f t="shared" si="6"/>
        <v>5639</v>
      </c>
      <c r="F110" s="6">
        <v>5639</v>
      </c>
      <c r="G110" s="6"/>
      <c r="H110" s="6">
        <f t="shared" si="5"/>
        <v>5639</v>
      </c>
      <c r="I110" s="6">
        <v>5639</v>
      </c>
      <c r="J110" s="6"/>
    </row>
    <row r="111" spans="1:10" ht="88.5" customHeight="1">
      <c r="A111" s="7" t="s">
        <v>298</v>
      </c>
      <c r="B111" s="7" t="s">
        <v>657</v>
      </c>
      <c r="C111" s="7"/>
      <c r="D111" s="7"/>
      <c r="E111" s="6">
        <f t="shared" si="6"/>
        <v>1122</v>
      </c>
      <c r="F111" s="6">
        <f>F112</f>
        <v>0</v>
      </c>
      <c r="G111" s="6">
        <f>G112</f>
        <v>1122</v>
      </c>
      <c r="H111" s="6">
        <f t="shared" si="5"/>
        <v>1122</v>
      </c>
      <c r="I111" s="20">
        <f>I112</f>
        <v>0</v>
      </c>
      <c r="J111" s="6">
        <f>J112</f>
        <v>1122</v>
      </c>
    </row>
    <row r="112" spans="1:10" ht="89.25" customHeight="1">
      <c r="A112" s="7" t="s">
        <v>21</v>
      </c>
      <c r="B112" s="7" t="s">
        <v>657</v>
      </c>
      <c r="C112" s="7" t="s">
        <v>17</v>
      </c>
      <c r="D112" s="7" t="s">
        <v>27</v>
      </c>
      <c r="E112" s="6">
        <f t="shared" si="6"/>
        <v>1122</v>
      </c>
      <c r="F112" s="6"/>
      <c r="G112" s="6">
        <v>1122</v>
      </c>
      <c r="H112" s="6">
        <f t="shared" si="5"/>
        <v>1122</v>
      </c>
      <c r="I112" s="20"/>
      <c r="J112" s="6">
        <v>1122</v>
      </c>
    </row>
    <row r="113" spans="1:10" ht="125.25" customHeight="1">
      <c r="A113" s="33" t="s">
        <v>792</v>
      </c>
      <c r="B113" s="11" t="s">
        <v>682</v>
      </c>
      <c r="C113" s="7"/>
      <c r="D113" s="7"/>
      <c r="E113" s="19">
        <f>F113+G113</f>
        <v>93318</v>
      </c>
      <c r="F113" s="19">
        <f>F114+F116+F118</f>
        <v>35581</v>
      </c>
      <c r="G113" s="19">
        <f>G114+G116+G118</f>
        <v>57737</v>
      </c>
      <c r="H113" s="19">
        <f>I113+J113</f>
        <v>70710</v>
      </c>
      <c r="I113" s="19">
        <f>I114+I116+I118</f>
        <v>9254</v>
      </c>
      <c r="J113" s="19">
        <f>J114+J116+J118</f>
        <v>61456</v>
      </c>
    </row>
    <row r="114" spans="1:10" ht="36" customHeight="1">
      <c r="A114" s="7" t="s">
        <v>690</v>
      </c>
      <c r="B114" s="7" t="s">
        <v>691</v>
      </c>
      <c r="C114" s="7"/>
      <c r="D114" s="7"/>
      <c r="E114" s="6">
        <f aca="true" t="shared" si="7" ref="E114:E119">F114+G114</f>
        <v>29165</v>
      </c>
      <c r="F114" s="20">
        <f>F115</f>
        <v>29165</v>
      </c>
      <c r="G114" s="20">
        <f>G115</f>
        <v>0</v>
      </c>
      <c r="H114" s="6">
        <f aca="true" t="shared" si="8" ref="H114:H119">I114+J114</f>
        <v>2425</v>
      </c>
      <c r="I114" s="20">
        <f>I115</f>
        <v>2425</v>
      </c>
      <c r="J114" s="20">
        <f>J115</f>
        <v>0</v>
      </c>
    </row>
    <row r="115" spans="1:10" ht="74.25" customHeight="1">
      <c r="A115" s="7" t="s">
        <v>24</v>
      </c>
      <c r="B115" s="7" t="s">
        <v>691</v>
      </c>
      <c r="C115" s="7" t="s">
        <v>20</v>
      </c>
      <c r="D115" s="7" t="s">
        <v>27</v>
      </c>
      <c r="E115" s="6">
        <f t="shared" si="7"/>
        <v>29165</v>
      </c>
      <c r="F115" s="20">
        <f>90000-60835</f>
        <v>29165</v>
      </c>
      <c r="G115" s="19"/>
      <c r="H115" s="6">
        <f t="shared" si="8"/>
        <v>2425</v>
      </c>
      <c r="I115" s="20">
        <f>57452-55027</f>
        <v>2425</v>
      </c>
      <c r="J115" s="19"/>
    </row>
    <row r="116" spans="1:10" ht="133.5" customHeight="1">
      <c r="A116" s="7" t="s">
        <v>765</v>
      </c>
      <c r="B116" s="7" t="s">
        <v>766</v>
      </c>
      <c r="C116" s="7"/>
      <c r="D116" s="7"/>
      <c r="E116" s="6">
        <f aca="true" t="shared" si="9" ref="E116:J116">E117</f>
        <v>57737</v>
      </c>
      <c r="F116" s="6">
        <f t="shared" si="9"/>
        <v>0</v>
      </c>
      <c r="G116" s="6">
        <f t="shared" si="9"/>
        <v>57737</v>
      </c>
      <c r="H116" s="6">
        <f t="shared" si="9"/>
        <v>61456</v>
      </c>
      <c r="I116" s="6">
        <f t="shared" si="9"/>
        <v>0</v>
      </c>
      <c r="J116" s="6">
        <f t="shared" si="9"/>
        <v>61456</v>
      </c>
    </row>
    <row r="117" spans="1:10" ht="75" customHeight="1">
      <c r="A117" s="7" t="s">
        <v>23</v>
      </c>
      <c r="B117" s="7" t="s">
        <v>766</v>
      </c>
      <c r="C117" s="7" t="s">
        <v>16</v>
      </c>
      <c r="D117" s="7" t="s">
        <v>27</v>
      </c>
      <c r="E117" s="6">
        <f t="shared" si="7"/>
        <v>57737</v>
      </c>
      <c r="F117" s="6"/>
      <c r="G117" s="6">
        <v>57737</v>
      </c>
      <c r="H117" s="6">
        <f t="shared" si="8"/>
        <v>61456</v>
      </c>
      <c r="I117" s="20"/>
      <c r="J117" s="6">
        <v>61456</v>
      </c>
    </row>
    <row r="118" spans="1:10" ht="125.25" customHeight="1">
      <c r="A118" s="7" t="s">
        <v>944</v>
      </c>
      <c r="B118" s="7" t="s">
        <v>956</v>
      </c>
      <c r="C118" s="7"/>
      <c r="D118" s="7"/>
      <c r="E118" s="6">
        <f t="shared" si="7"/>
        <v>6416</v>
      </c>
      <c r="F118" s="6">
        <f>F119</f>
        <v>6416</v>
      </c>
      <c r="G118" s="6">
        <f>G119</f>
        <v>0</v>
      </c>
      <c r="H118" s="6">
        <f t="shared" si="8"/>
        <v>6829</v>
      </c>
      <c r="I118" s="6">
        <f>I119</f>
        <v>6829</v>
      </c>
      <c r="J118" s="6">
        <f>J119</f>
        <v>0</v>
      </c>
    </row>
    <row r="119" spans="1:10" ht="75" customHeight="1">
      <c r="A119" s="7" t="s">
        <v>23</v>
      </c>
      <c r="B119" s="7" t="s">
        <v>956</v>
      </c>
      <c r="C119" s="7" t="s">
        <v>16</v>
      </c>
      <c r="D119" s="7" t="s">
        <v>27</v>
      </c>
      <c r="E119" s="6">
        <f t="shared" si="7"/>
        <v>6416</v>
      </c>
      <c r="F119" s="6">
        <v>6416</v>
      </c>
      <c r="G119" s="6"/>
      <c r="H119" s="6">
        <f t="shared" si="8"/>
        <v>6829</v>
      </c>
      <c r="I119" s="20">
        <v>6829</v>
      </c>
      <c r="J119" s="6"/>
    </row>
    <row r="120" spans="1:10" ht="164.25" customHeight="1">
      <c r="A120" s="11" t="s">
        <v>299</v>
      </c>
      <c r="B120" s="11" t="s">
        <v>300</v>
      </c>
      <c r="C120" s="7"/>
      <c r="D120" s="7"/>
      <c r="E120" s="12">
        <f t="shared" si="6"/>
        <v>129817</v>
      </c>
      <c r="F120" s="12">
        <f>F121</f>
        <v>129817</v>
      </c>
      <c r="G120" s="12">
        <f>G121</f>
        <v>0</v>
      </c>
      <c r="H120" s="12">
        <f aca="true" t="shared" si="10" ref="H120:H151">I120+J120</f>
        <v>129817</v>
      </c>
      <c r="I120" s="19">
        <f>I121</f>
        <v>129817</v>
      </c>
      <c r="J120" s="12">
        <f>J121</f>
        <v>0</v>
      </c>
    </row>
    <row r="121" spans="1:10" ht="81" customHeight="1">
      <c r="A121" s="34" t="s">
        <v>64</v>
      </c>
      <c r="B121" s="7" t="s">
        <v>301</v>
      </c>
      <c r="C121" s="7"/>
      <c r="D121" s="7"/>
      <c r="E121" s="6">
        <f t="shared" si="6"/>
        <v>129817</v>
      </c>
      <c r="F121" s="6">
        <f>F122</f>
        <v>129817</v>
      </c>
      <c r="G121" s="6">
        <f>G122</f>
        <v>0</v>
      </c>
      <c r="H121" s="6">
        <f t="shared" si="10"/>
        <v>129817</v>
      </c>
      <c r="I121" s="20">
        <f>I122</f>
        <v>129817</v>
      </c>
      <c r="J121" s="6">
        <f>J122</f>
        <v>0</v>
      </c>
    </row>
    <row r="122" spans="1:10" ht="93.75" customHeight="1">
      <c r="A122" s="7" t="s">
        <v>21</v>
      </c>
      <c r="B122" s="7" t="s">
        <v>301</v>
      </c>
      <c r="C122" s="7" t="s">
        <v>17</v>
      </c>
      <c r="D122" s="7" t="s">
        <v>27</v>
      </c>
      <c r="E122" s="6">
        <f t="shared" si="6"/>
        <v>129817</v>
      </c>
      <c r="F122" s="6">
        <f>89341+40476</f>
        <v>129817</v>
      </c>
      <c r="G122" s="6"/>
      <c r="H122" s="6">
        <f t="shared" si="10"/>
        <v>129817</v>
      </c>
      <c r="I122" s="6">
        <f>89341+40476</f>
        <v>129817</v>
      </c>
      <c r="J122" s="6"/>
    </row>
    <row r="123" spans="1:10" ht="141" customHeight="1">
      <c r="A123" s="11" t="s">
        <v>302</v>
      </c>
      <c r="B123" s="11" t="s">
        <v>303</v>
      </c>
      <c r="C123" s="7"/>
      <c r="D123" s="7"/>
      <c r="E123" s="12">
        <f t="shared" si="6"/>
        <v>612</v>
      </c>
      <c r="F123" s="12">
        <f>F124</f>
        <v>612</v>
      </c>
      <c r="G123" s="12">
        <f>G124</f>
        <v>0</v>
      </c>
      <c r="H123" s="12">
        <f t="shared" si="10"/>
        <v>612</v>
      </c>
      <c r="I123" s="19">
        <f>I124</f>
        <v>612</v>
      </c>
      <c r="J123" s="12">
        <f>J124</f>
        <v>0</v>
      </c>
    </row>
    <row r="124" spans="1:10" ht="30" customHeight="1">
      <c r="A124" s="34" t="s">
        <v>73</v>
      </c>
      <c r="B124" s="7" t="s">
        <v>304</v>
      </c>
      <c r="C124" s="7"/>
      <c r="D124" s="7"/>
      <c r="E124" s="6">
        <f t="shared" si="6"/>
        <v>612</v>
      </c>
      <c r="F124" s="6">
        <f>F125</f>
        <v>612</v>
      </c>
      <c r="G124" s="6">
        <f>G125</f>
        <v>0</v>
      </c>
      <c r="H124" s="6">
        <f t="shared" si="10"/>
        <v>612</v>
      </c>
      <c r="I124" s="20">
        <f>I125</f>
        <v>612</v>
      </c>
      <c r="J124" s="6">
        <f>J125</f>
        <v>0</v>
      </c>
    </row>
    <row r="125" spans="1:10" ht="93.75" customHeight="1">
      <c r="A125" s="7" t="s">
        <v>21</v>
      </c>
      <c r="B125" s="7" t="s">
        <v>304</v>
      </c>
      <c r="C125" s="7" t="s">
        <v>17</v>
      </c>
      <c r="D125" s="7" t="s">
        <v>27</v>
      </c>
      <c r="E125" s="6">
        <f t="shared" si="6"/>
        <v>612</v>
      </c>
      <c r="F125" s="6">
        <v>612</v>
      </c>
      <c r="G125" s="6"/>
      <c r="H125" s="6">
        <f t="shared" si="10"/>
        <v>612</v>
      </c>
      <c r="I125" s="6">
        <v>612</v>
      </c>
      <c r="J125" s="6"/>
    </row>
    <row r="126" spans="1:10" ht="123" customHeight="1">
      <c r="A126" s="11" t="s">
        <v>793</v>
      </c>
      <c r="B126" s="11" t="s">
        <v>305</v>
      </c>
      <c r="C126" s="7"/>
      <c r="D126" s="7"/>
      <c r="E126" s="12">
        <f t="shared" si="6"/>
        <v>1088</v>
      </c>
      <c r="F126" s="12">
        <f>F127</f>
        <v>1088</v>
      </c>
      <c r="G126" s="12">
        <f>G127</f>
        <v>0</v>
      </c>
      <c r="H126" s="12">
        <f t="shared" si="10"/>
        <v>1088</v>
      </c>
      <c r="I126" s="19">
        <f>I127</f>
        <v>1088</v>
      </c>
      <c r="J126" s="12">
        <f>J127</f>
        <v>0</v>
      </c>
    </row>
    <row r="127" spans="1:10" ht="228" customHeight="1">
      <c r="A127" s="34" t="s">
        <v>794</v>
      </c>
      <c r="B127" s="7" t="s">
        <v>306</v>
      </c>
      <c r="C127" s="7"/>
      <c r="D127" s="7"/>
      <c r="E127" s="6">
        <f t="shared" si="6"/>
        <v>1088</v>
      </c>
      <c r="F127" s="6">
        <f>F128</f>
        <v>1088</v>
      </c>
      <c r="G127" s="6">
        <f>G128</f>
        <v>0</v>
      </c>
      <c r="H127" s="6">
        <f t="shared" si="10"/>
        <v>1088</v>
      </c>
      <c r="I127" s="20">
        <f>I128</f>
        <v>1088</v>
      </c>
      <c r="J127" s="6">
        <f>J128</f>
        <v>0</v>
      </c>
    </row>
    <row r="128" spans="1:10" ht="51.75" customHeight="1">
      <c r="A128" s="34" t="s">
        <v>30</v>
      </c>
      <c r="B128" s="7" t="s">
        <v>306</v>
      </c>
      <c r="C128" s="7" t="s">
        <v>19</v>
      </c>
      <c r="D128" s="7" t="s">
        <v>11</v>
      </c>
      <c r="E128" s="6">
        <f t="shared" si="6"/>
        <v>1088</v>
      </c>
      <c r="F128" s="6">
        <v>1088</v>
      </c>
      <c r="G128" s="6"/>
      <c r="H128" s="6">
        <f t="shared" si="10"/>
        <v>1088</v>
      </c>
      <c r="I128" s="6">
        <v>1088</v>
      </c>
      <c r="J128" s="6"/>
    </row>
    <row r="129" spans="1:10" ht="163.5" customHeight="1">
      <c r="A129" s="35" t="s">
        <v>307</v>
      </c>
      <c r="B129" s="11" t="s">
        <v>308</v>
      </c>
      <c r="C129" s="7"/>
      <c r="D129" s="7"/>
      <c r="E129" s="12">
        <f t="shared" si="6"/>
        <v>2442</v>
      </c>
      <c r="F129" s="12">
        <f>F130+F132</f>
        <v>2442</v>
      </c>
      <c r="G129" s="12">
        <f>G130+G132</f>
        <v>0</v>
      </c>
      <c r="H129" s="12">
        <f t="shared" si="10"/>
        <v>2442</v>
      </c>
      <c r="I129" s="19">
        <f>I130+I132</f>
        <v>2442</v>
      </c>
      <c r="J129" s="12">
        <f>J130+J132</f>
        <v>0</v>
      </c>
    </row>
    <row r="130" spans="1:10" ht="168.75" customHeight="1">
      <c r="A130" s="34" t="s">
        <v>795</v>
      </c>
      <c r="B130" s="7" t="s">
        <v>309</v>
      </c>
      <c r="C130" s="7"/>
      <c r="D130" s="7"/>
      <c r="E130" s="6">
        <f t="shared" si="6"/>
        <v>1876</v>
      </c>
      <c r="F130" s="6">
        <f>F131</f>
        <v>1876</v>
      </c>
      <c r="G130" s="6">
        <f>G131</f>
        <v>0</v>
      </c>
      <c r="H130" s="6">
        <f t="shared" si="10"/>
        <v>1876</v>
      </c>
      <c r="I130" s="20">
        <f>I131</f>
        <v>1876</v>
      </c>
      <c r="J130" s="6">
        <f>J131</f>
        <v>0</v>
      </c>
    </row>
    <row r="131" spans="1:10" ht="51" customHeight="1">
      <c r="A131" s="34" t="s">
        <v>30</v>
      </c>
      <c r="B131" s="7" t="s">
        <v>309</v>
      </c>
      <c r="C131" s="7" t="s">
        <v>19</v>
      </c>
      <c r="D131" s="7" t="s">
        <v>11</v>
      </c>
      <c r="E131" s="6">
        <f t="shared" si="6"/>
        <v>1876</v>
      </c>
      <c r="F131" s="6">
        <v>1876</v>
      </c>
      <c r="G131" s="6"/>
      <c r="H131" s="6">
        <f t="shared" si="10"/>
        <v>1876</v>
      </c>
      <c r="I131" s="6">
        <v>1876</v>
      </c>
      <c r="J131" s="6"/>
    </row>
    <row r="132" spans="1:10" ht="75.75" customHeight="1">
      <c r="A132" s="34" t="s">
        <v>64</v>
      </c>
      <c r="B132" s="7" t="s">
        <v>310</v>
      </c>
      <c r="C132" s="7"/>
      <c r="D132" s="7"/>
      <c r="E132" s="6">
        <f t="shared" si="6"/>
        <v>566</v>
      </c>
      <c r="F132" s="6">
        <f>F133</f>
        <v>566</v>
      </c>
      <c r="G132" s="6">
        <f>G133</f>
        <v>0</v>
      </c>
      <c r="H132" s="6">
        <f t="shared" si="10"/>
        <v>566</v>
      </c>
      <c r="I132" s="20">
        <f>I133</f>
        <v>566</v>
      </c>
      <c r="J132" s="6">
        <f>J133</f>
        <v>0</v>
      </c>
    </row>
    <row r="133" spans="1:10" ht="96" customHeight="1">
      <c r="A133" s="7" t="s">
        <v>21</v>
      </c>
      <c r="B133" s="7" t="s">
        <v>310</v>
      </c>
      <c r="C133" s="7" t="s">
        <v>17</v>
      </c>
      <c r="D133" s="7" t="s">
        <v>27</v>
      </c>
      <c r="E133" s="6">
        <f t="shared" si="6"/>
        <v>566</v>
      </c>
      <c r="F133" s="6">
        <v>566</v>
      </c>
      <c r="G133" s="6"/>
      <c r="H133" s="6">
        <f t="shared" si="10"/>
        <v>566</v>
      </c>
      <c r="I133" s="6">
        <v>566</v>
      </c>
      <c r="J133" s="6"/>
    </row>
    <row r="134" spans="1:10" ht="78" customHeight="1">
      <c r="A134" s="11" t="s">
        <v>311</v>
      </c>
      <c r="B134" s="11" t="s">
        <v>312</v>
      </c>
      <c r="C134" s="7"/>
      <c r="D134" s="7"/>
      <c r="E134" s="12">
        <f t="shared" si="6"/>
        <v>17758</v>
      </c>
      <c r="F134" s="12">
        <f>F135</f>
        <v>0</v>
      </c>
      <c r="G134" s="12">
        <f>G135</f>
        <v>17758</v>
      </c>
      <c r="H134" s="12">
        <f t="shared" si="10"/>
        <v>17758</v>
      </c>
      <c r="I134" s="19">
        <f>I135</f>
        <v>0</v>
      </c>
      <c r="J134" s="12">
        <f>J135</f>
        <v>17758</v>
      </c>
    </row>
    <row r="135" spans="1:10" ht="62.25" customHeight="1">
      <c r="A135" s="34" t="s">
        <v>753</v>
      </c>
      <c r="B135" s="7" t="s">
        <v>313</v>
      </c>
      <c r="C135" s="7"/>
      <c r="D135" s="7"/>
      <c r="E135" s="6">
        <f t="shared" si="6"/>
        <v>17758</v>
      </c>
      <c r="F135" s="6">
        <f>F136</f>
        <v>0</v>
      </c>
      <c r="G135" s="6">
        <f>G136</f>
        <v>17758</v>
      </c>
      <c r="H135" s="6">
        <f t="shared" si="10"/>
        <v>17758</v>
      </c>
      <c r="I135" s="20">
        <f>I136</f>
        <v>0</v>
      </c>
      <c r="J135" s="6">
        <f>J136</f>
        <v>17758</v>
      </c>
    </row>
    <row r="136" spans="1:10" ht="91.5" customHeight="1">
      <c r="A136" s="7" t="s">
        <v>21</v>
      </c>
      <c r="B136" s="7" t="s">
        <v>313</v>
      </c>
      <c r="C136" s="7" t="s">
        <v>17</v>
      </c>
      <c r="D136" s="7" t="s">
        <v>27</v>
      </c>
      <c r="E136" s="6">
        <f t="shared" si="6"/>
        <v>17758</v>
      </c>
      <c r="F136" s="6"/>
      <c r="G136" s="6">
        <v>17758</v>
      </c>
      <c r="H136" s="6">
        <f t="shared" si="10"/>
        <v>17758</v>
      </c>
      <c r="I136" s="20"/>
      <c r="J136" s="6">
        <v>17758</v>
      </c>
    </row>
    <row r="137" spans="1:10" ht="350.25" customHeight="1">
      <c r="A137" s="35" t="s">
        <v>796</v>
      </c>
      <c r="B137" s="11" t="s">
        <v>314</v>
      </c>
      <c r="C137" s="7"/>
      <c r="D137" s="7"/>
      <c r="E137" s="12">
        <f t="shared" si="6"/>
        <v>3361</v>
      </c>
      <c r="F137" s="12">
        <f>F138+F140</f>
        <v>38</v>
      </c>
      <c r="G137" s="12">
        <f>G138+G140</f>
        <v>3323</v>
      </c>
      <c r="H137" s="12">
        <f t="shared" si="10"/>
        <v>3462</v>
      </c>
      <c r="I137" s="19">
        <f>I138+I140</f>
        <v>38</v>
      </c>
      <c r="J137" s="12">
        <f>J138+J140</f>
        <v>3424</v>
      </c>
    </row>
    <row r="138" spans="1:10" ht="129.75" customHeight="1">
      <c r="A138" s="34" t="s">
        <v>790</v>
      </c>
      <c r="B138" s="7" t="s">
        <v>315</v>
      </c>
      <c r="C138" s="7"/>
      <c r="D138" s="7"/>
      <c r="E138" s="6">
        <f t="shared" si="6"/>
        <v>38</v>
      </c>
      <c r="F138" s="6">
        <f>F139</f>
        <v>38</v>
      </c>
      <c r="G138" s="6">
        <f>G139</f>
        <v>0</v>
      </c>
      <c r="H138" s="6">
        <f t="shared" si="10"/>
        <v>38</v>
      </c>
      <c r="I138" s="20">
        <f>I139</f>
        <v>38</v>
      </c>
      <c r="J138" s="6">
        <f>J139</f>
        <v>0</v>
      </c>
    </row>
    <row r="139" spans="1:10" ht="54" customHeight="1">
      <c r="A139" s="34" t="s">
        <v>30</v>
      </c>
      <c r="B139" s="7" t="s">
        <v>315</v>
      </c>
      <c r="C139" s="7" t="s">
        <v>19</v>
      </c>
      <c r="D139" s="7" t="s">
        <v>11</v>
      </c>
      <c r="E139" s="6">
        <f t="shared" si="6"/>
        <v>38</v>
      </c>
      <c r="F139" s="6">
        <v>38</v>
      </c>
      <c r="G139" s="6"/>
      <c r="H139" s="6">
        <f t="shared" si="10"/>
        <v>38</v>
      </c>
      <c r="I139" s="6">
        <v>38</v>
      </c>
      <c r="J139" s="6"/>
    </row>
    <row r="140" spans="1:10" ht="198.75" customHeight="1">
      <c r="A140" s="34" t="s">
        <v>754</v>
      </c>
      <c r="B140" s="7" t="s">
        <v>316</v>
      </c>
      <c r="C140" s="7"/>
      <c r="D140" s="7"/>
      <c r="E140" s="6">
        <f t="shared" si="6"/>
        <v>3323</v>
      </c>
      <c r="F140" s="6">
        <f>F141</f>
        <v>0</v>
      </c>
      <c r="G140" s="6">
        <f>G141</f>
        <v>3323</v>
      </c>
      <c r="H140" s="6">
        <f t="shared" si="10"/>
        <v>3424</v>
      </c>
      <c r="I140" s="20">
        <f>I141</f>
        <v>0</v>
      </c>
      <c r="J140" s="6">
        <f>J141</f>
        <v>3424</v>
      </c>
    </row>
    <row r="141" spans="1:10" ht="50.25" customHeight="1">
      <c r="A141" s="34" t="s">
        <v>30</v>
      </c>
      <c r="B141" s="7" t="s">
        <v>316</v>
      </c>
      <c r="C141" s="7" t="s">
        <v>19</v>
      </c>
      <c r="D141" s="7" t="s">
        <v>11</v>
      </c>
      <c r="E141" s="6">
        <f t="shared" si="6"/>
        <v>3323</v>
      </c>
      <c r="F141" s="6"/>
      <c r="G141" s="6">
        <v>3323</v>
      </c>
      <c r="H141" s="6">
        <f t="shared" si="10"/>
        <v>3424</v>
      </c>
      <c r="I141" s="20"/>
      <c r="J141" s="6">
        <v>3424</v>
      </c>
    </row>
    <row r="142" spans="1:10" ht="59.25" customHeight="1">
      <c r="A142" s="35" t="s">
        <v>957</v>
      </c>
      <c r="B142" s="11" t="s">
        <v>954</v>
      </c>
      <c r="C142" s="11"/>
      <c r="D142" s="7"/>
      <c r="E142" s="12">
        <f t="shared" si="6"/>
        <v>5351</v>
      </c>
      <c r="F142" s="12">
        <f>F143</f>
        <v>535</v>
      </c>
      <c r="G142" s="12">
        <f>G143</f>
        <v>4816</v>
      </c>
      <c r="H142" s="12">
        <f t="shared" si="10"/>
        <v>0</v>
      </c>
      <c r="I142" s="12">
        <f>I143</f>
        <v>0</v>
      </c>
      <c r="J142" s="12">
        <f>J143</f>
        <v>0</v>
      </c>
    </row>
    <row r="143" spans="1:10" ht="110.25" customHeight="1">
      <c r="A143" s="7" t="s">
        <v>953</v>
      </c>
      <c r="B143" s="7" t="s">
        <v>955</v>
      </c>
      <c r="C143" s="7"/>
      <c r="D143" s="7"/>
      <c r="E143" s="6">
        <f t="shared" si="6"/>
        <v>5351</v>
      </c>
      <c r="F143" s="6">
        <f>F144</f>
        <v>535</v>
      </c>
      <c r="G143" s="6">
        <f>G144</f>
        <v>4816</v>
      </c>
      <c r="H143" s="6">
        <f t="shared" si="10"/>
        <v>0</v>
      </c>
      <c r="I143" s="6">
        <f>I144</f>
        <v>0</v>
      </c>
      <c r="J143" s="6">
        <f>J144</f>
        <v>0</v>
      </c>
    </row>
    <row r="144" spans="1:10" ht="60" customHeight="1">
      <c r="A144" s="7" t="s">
        <v>23</v>
      </c>
      <c r="B144" s="7" t="s">
        <v>955</v>
      </c>
      <c r="C144" s="7" t="s">
        <v>16</v>
      </c>
      <c r="D144" s="7" t="s">
        <v>27</v>
      </c>
      <c r="E144" s="6">
        <f t="shared" si="6"/>
        <v>5351</v>
      </c>
      <c r="F144" s="6">
        <v>535</v>
      </c>
      <c r="G144" s="6">
        <v>4816</v>
      </c>
      <c r="H144" s="6">
        <f t="shared" si="10"/>
        <v>0</v>
      </c>
      <c r="I144" s="20"/>
      <c r="J144" s="6"/>
    </row>
    <row r="145" spans="1:10" ht="69.75" customHeight="1">
      <c r="A145" s="38" t="s">
        <v>317</v>
      </c>
      <c r="B145" s="11" t="s">
        <v>318</v>
      </c>
      <c r="C145" s="7"/>
      <c r="D145" s="7"/>
      <c r="E145" s="12">
        <f t="shared" si="6"/>
        <v>328657</v>
      </c>
      <c r="F145" s="12">
        <f>F146+F149+F152+F155+F158+F167+F164+F161</f>
        <v>328572</v>
      </c>
      <c r="G145" s="12">
        <f>G146+G149+G152+G155+G158+G167+G164+G161</f>
        <v>85</v>
      </c>
      <c r="H145" s="12">
        <f t="shared" si="10"/>
        <v>328714</v>
      </c>
      <c r="I145" s="12">
        <f>I146+I149+I152+I155+I158+I167+I164+I161</f>
        <v>328626</v>
      </c>
      <c r="J145" s="12">
        <f>J146+J149+J152+J155+J158+J167+J164+J161</f>
        <v>88</v>
      </c>
    </row>
    <row r="146" spans="1:10" ht="165.75" customHeight="1">
      <c r="A146" s="35" t="s">
        <v>797</v>
      </c>
      <c r="B146" s="11" t="s">
        <v>319</v>
      </c>
      <c r="C146" s="7"/>
      <c r="D146" s="7"/>
      <c r="E146" s="12">
        <f t="shared" si="6"/>
        <v>28041</v>
      </c>
      <c r="F146" s="12">
        <f>F147</f>
        <v>28041</v>
      </c>
      <c r="G146" s="12">
        <f>G147</f>
        <v>0</v>
      </c>
      <c r="H146" s="12">
        <f t="shared" si="10"/>
        <v>28095</v>
      </c>
      <c r="I146" s="19">
        <f>I147</f>
        <v>28095</v>
      </c>
      <c r="J146" s="12">
        <f>J147</f>
        <v>0</v>
      </c>
    </row>
    <row r="147" spans="1:10" ht="78" customHeight="1">
      <c r="A147" s="34" t="s">
        <v>64</v>
      </c>
      <c r="B147" s="7" t="s">
        <v>320</v>
      </c>
      <c r="C147" s="7"/>
      <c r="D147" s="7"/>
      <c r="E147" s="6">
        <f t="shared" si="6"/>
        <v>28041</v>
      </c>
      <c r="F147" s="6">
        <f>F148</f>
        <v>28041</v>
      </c>
      <c r="G147" s="6">
        <f>G148</f>
        <v>0</v>
      </c>
      <c r="H147" s="6">
        <f t="shared" si="10"/>
        <v>28095</v>
      </c>
      <c r="I147" s="20">
        <f>I148</f>
        <v>28095</v>
      </c>
      <c r="J147" s="6">
        <f>J148</f>
        <v>0</v>
      </c>
    </row>
    <row r="148" spans="1:10" ht="93" customHeight="1">
      <c r="A148" s="7" t="s">
        <v>21</v>
      </c>
      <c r="B148" s="7" t="s">
        <v>320</v>
      </c>
      <c r="C148" s="7" t="s">
        <v>17</v>
      </c>
      <c r="D148" s="7" t="s">
        <v>692</v>
      </c>
      <c r="E148" s="6">
        <f t="shared" si="6"/>
        <v>28041</v>
      </c>
      <c r="F148" s="6">
        <f>26096+1945</f>
        <v>28041</v>
      </c>
      <c r="G148" s="6"/>
      <c r="H148" s="6">
        <f t="shared" si="10"/>
        <v>28095</v>
      </c>
      <c r="I148" s="6">
        <f>26096+1998+1</f>
        <v>28095</v>
      </c>
      <c r="J148" s="6"/>
    </row>
    <row r="149" spans="1:10" ht="168.75" customHeight="1">
      <c r="A149" s="33" t="s">
        <v>798</v>
      </c>
      <c r="B149" s="11" t="s">
        <v>321</v>
      </c>
      <c r="C149" s="7"/>
      <c r="D149" s="7"/>
      <c r="E149" s="12">
        <f t="shared" si="6"/>
        <v>198997</v>
      </c>
      <c r="F149" s="12">
        <f>F150</f>
        <v>198997</v>
      </c>
      <c r="G149" s="12">
        <f>G150</f>
        <v>0</v>
      </c>
      <c r="H149" s="12">
        <f t="shared" si="10"/>
        <v>198997</v>
      </c>
      <c r="I149" s="19">
        <f>I150</f>
        <v>198997</v>
      </c>
      <c r="J149" s="12">
        <f>J150</f>
        <v>0</v>
      </c>
    </row>
    <row r="150" spans="1:10" ht="75.75" customHeight="1">
      <c r="A150" s="31" t="s">
        <v>64</v>
      </c>
      <c r="B150" s="7" t="s">
        <v>322</v>
      </c>
      <c r="C150" s="7"/>
      <c r="D150" s="7"/>
      <c r="E150" s="6">
        <f t="shared" si="6"/>
        <v>198997</v>
      </c>
      <c r="F150" s="6">
        <f>F151</f>
        <v>198997</v>
      </c>
      <c r="G150" s="6">
        <f>G151</f>
        <v>0</v>
      </c>
      <c r="H150" s="6">
        <f t="shared" si="10"/>
        <v>198997</v>
      </c>
      <c r="I150" s="20">
        <f>I151</f>
        <v>198997</v>
      </c>
      <c r="J150" s="6">
        <f>J151</f>
        <v>0</v>
      </c>
    </row>
    <row r="151" spans="1:10" ht="91.5" customHeight="1">
      <c r="A151" s="7" t="s">
        <v>21</v>
      </c>
      <c r="B151" s="7" t="s">
        <v>322</v>
      </c>
      <c r="C151" s="7" t="s">
        <v>17</v>
      </c>
      <c r="D151" s="7" t="s">
        <v>692</v>
      </c>
      <c r="E151" s="6">
        <f t="shared" si="6"/>
        <v>198997</v>
      </c>
      <c r="F151" s="6">
        <f>199227-230</f>
        <v>198997</v>
      </c>
      <c r="G151" s="6"/>
      <c r="H151" s="6">
        <f t="shared" si="10"/>
        <v>198997</v>
      </c>
      <c r="I151" s="20">
        <f>199227-230</f>
        <v>198997</v>
      </c>
      <c r="J151" s="6"/>
    </row>
    <row r="152" spans="1:10" ht="160.5" customHeight="1">
      <c r="A152" s="11" t="s">
        <v>323</v>
      </c>
      <c r="B152" s="11" t="s">
        <v>324</v>
      </c>
      <c r="C152" s="7"/>
      <c r="D152" s="7"/>
      <c r="E152" s="12">
        <f t="shared" si="6"/>
        <v>1540</v>
      </c>
      <c r="F152" s="12">
        <f>F153</f>
        <v>1540</v>
      </c>
      <c r="G152" s="12">
        <f>G153</f>
        <v>0</v>
      </c>
      <c r="H152" s="12">
        <f aca="true" t="shared" si="11" ref="H152:H193">I152+J152</f>
        <v>1540</v>
      </c>
      <c r="I152" s="19">
        <f>I153</f>
        <v>1540</v>
      </c>
      <c r="J152" s="12">
        <f>J153</f>
        <v>0</v>
      </c>
    </row>
    <row r="153" spans="1:10" ht="27" customHeight="1">
      <c r="A153" s="34" t="s">
        <v>73</v>
      </c>
      <c r="B153" s="7" t="s">
        <v>325</v>
      </c>
      <c r="C153" s="7"/>
      <c r="D153" s="7"/>
      <c r="E153" s="6">
        <f t="shared" si="6"/>
        <v>1540</v>
      </c>
      <c r="F153" s="6">
        <f>F154</f>
        <v>1540</v>
      </c>
      <c r="G153" s="6">
        <f>G154</f>
        <v>0</v>
      </c>
      <c r="H153" s="6">
        <f t="shared" si="11"/>
        <v>1540</v>
      </c>
      <c r="I153" s="20">
        <f>I154</f>
        <v>1540</v>
      </c>
      <c r="J153" s="6">
        <f>J154</f>
        <v>0</v>
      </c>
    </row>
    <row r="154" spans="1:10" ht="100.5" customHeight="1">
      <c r="A154" s="7" t="s">
        <v>21</v>
      </c>
      <c r="B154" s="7" t="s">
        <v>325</v>
      </c>
      <c r="C154" s="7" t="s">
        <v>17</v>
      </c>
      <c r="D154" s="7" t="s">
        <v>692</v>
      </c>
      <c r="E154" s="6">
        <f t="shared" si="6"/>
        <v>1540</v>
      </c>
      <c r="F154" s="6">
        <v>1540</v>
      </c>
      <c r="G154" s="6"/>
      <c r="H154" s="6">
        <f t="shared" si="11"/>
        <v>1540</v>
      </c>
      <c r="I154" s="6">
        <v>1540</v>
      </c>
      <c r="J154" s="6"/>
    </row>
    <row r="155" spans="1:10" ht="113.25" customHeight="1">
      <c r="A155" s="11" t="s">
        <v>799</v>
      </c>
      <c r="B155" s="11" t="s">
        <v>326</v>
      </c>
      <c r="C155" s="7"/>
      <c r="D155" s="7"/>
      <c r="E155" s="12">
        <f t="shared" si="6"/>
        <v>92577</v>
      </c>
      <c r="F155" s="12">
        <f>F156</f>
        <v>92577</v>
      </c>
      <c r="G155" s="12">
        <f>G156</f>
        <v>0</v>
      </c>
      <c r="H155" s="12">
        <f t="shared" si="11"/>
        <v>92577</v>
      </c>
      <c r="I155" s="19">
        <f>I156</f>
        <v>92577</v>
      </c>
      <c r="J155" s="12">
        <f>J156</f>
        <v>0</v>
      </c>
    </row>
    <row r="156" spans="1:10" ht="83.25" customHeight="1">
      <c r="A156" s="34" t="s">
        <v>64</v>
      </c>
      <c r="B156" s="7" t="s">
        <v>327</v>
      </c>
      <c r="C156" s="7"/>
      <c r="D156" s="7"/>
      <c r="E156" s="6">
        <f t="shared" si="6"/>
        <v>92577</v>
      </c>
      <c r="F156" s="6">
        <f>F157</f>
        <v>92577</v>
      </c>
      <c r="G156" s="6">
        <f>G157</f>
        <v>0</v>
      </c>
      <c r="H156" s="6">
        <f t="shared" si="11"/>
        <v>92577</v>
      </c>
      <c r="I156" s="20">
        <f>I157</f>
        <v>92577</v>
      </c>
      <c r="J156" s="6">
        <f>J157</f>
        <v>0</v>
      </c>
    </row>
    <row r="157" spans="1:10" ht="91.5" customHeight="1">
      <c r="A157" s="7" t="s">
        <v>21</v>
      </c>
      <c r="B157" s="7" t="s">
        <v>327</v>
      </c>
      <c r="C157" s="7" t="s">
        <v>17</v>
      </c>
      <c r="D157" s="7" t="s">
        <v>692</v>
      </c>
      <c r="E157" s="6">
        <f t="shared" si="6"/>
        <v>92577</v>
      </c>
      <c r="F157" s="6">
        <f>84269+8308</f>
        <v>92577</v>
      </c>
      <c r="G157" s="6"/>
      <c r="H157" s="6">
        <f t="shared" si="11"/>
        <v>92577</v>
      </c>
      <c r="I157" s="6">
        <f>84269+8308</f>
        <v>92577</v>
      </c>
      <c r="J157" s="6"/>
    </row>
    <row r="158" spans="1:10" ht="150.75" customHeight="1">
      <c r="A158" s="11" t="s">
        <v>800</v>
      </c>
      <c r="B158" s="11" t="s">
        <v>328</v>
      </c>
      <c r="C158" s="7"/>
      <c r="D158" s="7"/>
      <c r="E158" s="12">
        <f t="shared" si="6"/>
        <v>6129</v>
      </c>
      <c r="F158" s="12">
        <f>F159</f>
        <v>6129</v>
      </c>
      <c r="G158" s="12">
        <f>G159</f>
        <v>0</v>
      </c>
      <c r="H158" s="12">
        <f t="shared" si="11"/>
        <v>6129</v>
      </c>
      <c r="I158" s="19">
        <f>I159</f>
        <v>6129</v>
      </c>
      <c r="J158" s="12">
        <f>J159</f>
        <v>0</v>
      </c>
    </row>
    <row r="159" spans="1:10" ht="81" customHeight="1">
      <c r="A159" s="34" t="s">
        <v>64</v>
      </c>
      <c r="B159" s="7" t="s">
        <v>329</v>
      </c>
      <c r="C159" s="11"/>
      <c r="D159" s="11"/>
      <c r="E159" s="6">
        <f t="shared" si="6"/>
        <v>6129</v>
      </c>
      <c r="F159" s="6">
        <f>F160</f>
        <v>6129</v>
      </c>
      <c r="G159" s="6">
        <f>G160</f>
        <v>0</v>
      </c>
      <c r="H159" s="6">
        <f t="shared" si="11"/>
        <v>6129</v>
      </c>
      <c r="I159" s="20">
        <f>I160</f>
        <v>6129</v>
      </c>
      <c r="J159" s="6">
        <f>J160</f>
        <v>0</v>
      </c>
    </row>
    <row r="160" spans="1:10" ht="93.75" customHeight="1">
      <c r="A160" s="7" t="s">
        <v>21</v>
      </c>
      <c r="B160" s="7" t="s">
        <v>329</v>
      </c>
      <c r="C160" s="7" t="s">
        <v>17</v>
      </c>
      <c r="D160" s="7" t="s">
        <v>31</v>
      </c>
      <c r="E160" s="6">
        <f>F160+G160</f>
        <v>6129</v>
      </c>
      <c r="F160" s="6">
        <v>6129</v>
      </c>
      <c r="G160" s="6"/>
      <c r="H160" s="6">
        <f t="shared" si="11"/>
        <v>6129</v>
      </c>
      <c r="I160" s="6">
        <v>6129</v>
      </c>
      <c r="J160" s="6"/>
    </row>
    <row r="161" spans="1:10" ht="166.5" customHeight="1">
      <c r="A161" s="38" t="s">
        <v>860</v>
      </c>
      <c r="B161" s="11" t="s">
        <v>862</v>
      </c>
      <c r="C161" s="11"/>
      <c r="D161" s="7"/>
      <c r="E161" s="12">
        <f t="shared" si="6"/>
        <v>230</v>
      </c>
      <c r="F161" s="12">
        <f>F162</f>
        <v>230</v>
      </c>
      <c r="G161" s="12">
        <f>G162</f>
        <v>0</v>
      </c>
      <c r="H161" s="12">
        <f t="shared" si="11"/>
        <v>230</v>
      </c>
      <c r="I161" s="19">
        <f>I162</f>
        <v>230</v>
      </c>
      <c r="J161" s="19">
        <f>J162</f>
        <v>0</v>
      </c>
    </row>
    <row r="162" spans="1:10" ht="115.5" customHeight="1">
      <c r="A162" s="31" t="s">
        <v>861</v>
      </c>
      <c r="B162" s="7" t="s">
        <v>863</v>
      </c>
      <c r="C162" s="7"/>
      <c r="D162" s="7"/>
      <c r="E162" s="6">
        <f t="shared" si="6"/>
        <v>230</v>
      </c>
      <c r="F162" s="6">
        <f>F163</f>
        <v>230</v>
      </c>
      <c r="G162" s="6">
        <f>G163</f>
        <v>0</v>
      </c>
      <c r="H162" s="6">
        <f t="shared" si="11"/>
        <v>230</v>
      </c>
      <c r="I162" s="20">
        <f>I163</f>
        <v>230</v>
      </c>
      <c r="J162" s="20">
        <f>J163</f>
        <v>0</v>
      </c>
    </row>
    <row r="163" spans="1:10" ht="57" customHeight="1">
      <c r="A163" s="34" t="s">
        <v>30</v>
      </c>
      <c r="B163" s="7" t="s">
        <v>863</v>
      </c>
      <c r="C163" s="7" t="s">
        <v>19</v>
      </c>
      <c r="D163" s="7" t="s">
        <v>692</v>
      </c>
      <c r="E163" s="6">
        <f t="shared" si="6"/>
        <v>230</v>
      </c>
      <c r="F163" s="6">
        <v>230</v>
      </c>
      <c r="G163" s="6"/>
      <c r="H163" s="6">
        <f t="shared" si="11"/>
        <v>230</v>
      </c>
      <c r="I163" s="20">
        <v>230</v>
      </c>
      <c r="J163" s="6"/>
    </row>
    <row r="164" spans="1:12" ht="234.75" customHeight="1">
      <c r="A164" s="35" t="s">
        <v>856</v>
      </c>
      <c r="B164" s="11" t="s">
        <v>858</v>
      </c>
      <c r="C164" s="7"/>
      <c r="D164" s="7"/>
      <c r="E164" s="12">
        <f t="shared" si="6"/>
        <v>1058</v>
      </c>
      <c r="F164" s="12">
        <f>F165</f>
        <v>1058</v>
      </c>
      <c r="G164" s="12">
        <f>G165</f>
        <v>0</v>
      </c>
      <c r="H164" s="12">
        <f t="shared" si="11"/>
        <v>1058</v>
      </c>
      <c r="I164" s="19">
        <f>I165</f>
        <v>1058</v>
      </c>
      <c r="J164" s="6">
        <f>J165</f>
        <v>0</v>
      </c>
      <c r="K164" s="28"/>
      <c r="L164" s="29"/>
    </row>
    <row r="165" spans="1:12" ht="169.5" customHeight="1">
      <c r="A165" s="34" t="s">
        <v>857</v>
      </c>
      <c r="B165" s="7" t="s">
        <v>859</v>
      </c>
      <c r="C165" s="7"/>
      <c r="D165" s="7"/>
      <c r="E165" s="6">
        <f t="shared" si="6"/>
        <v>1058</v>
      </c>
      <c r="F165" s="6">
        <f>F166</f>
        <v>1058</v>
      </c>
      <c r="G165" s="6">
        <f>G166</f>
        <v>0</v>
      </c>
      <c r="H165" s="6">
        <f t="shared" si="11"/>
        <v>1058</v>
      </c>
      <c r="I165" s="20">
        <f>I166</f>
        <v>1058</v>
      </c>
      <c r="J165" s="6">
        <f>J166</f>
        <v>0</v>
      </c>
      <c r="K165" s="28"/>
      <c r="L165" s="29"/>
    </row>
    <row r="166" spans="1:10" ht="53.25" customHeight="1">
      <c r="A166" s="34" t="s">
        <v>30</v>
      </c>
      <c r="B166" s="7" t="s">
        <v>859</v>
      </c>
      <c r="C166" s="7" t="s">
        <v>19</v>
      </c>
      <c r="D166" s="7">
        <v>1003</v>
      </c>
      <c r="E166" s="6">
        <f t="shared" si="6"/>
        <v>1058</v>
      </c>
      <c r="F166" s="6">
        <v>1058</v>
      </c>
      <c r="G166" s="6"/>
      <c r="H166" s="6">
        <f t="shared" si="11"/>
        <v>1058</v>
      </c>
      <c r="I166" s="20">
        <v>1058</v>
      </c>
      <c r="J166" s="6"/>
    </row>
    <row r="167" spans="1:10" ht="366" customHeight="1">
      <c r="A167" s="35" t="s">
        <v>801</v>
      </c>
      <c r="B167" s="11" t="s">
        <v>330</v>
      </c>
      <c r="C167" s="7"/>
      <c r="D167" s="7"/>
      <c r="E167" s="12">
        <f t="shared" si="6"/>
        <v>85</v>
      </c>
      <c r="F167" s="12">
        <f>F168</f>
        <v>0</v>
      </c>
      <c r="G167" s="12">
        <f>G168</f>
        <v>85</v>
      </c>
      <c r="H167" s="12">
        <f t="shared" si="11"/>
        <v>88</v>
      </c>
      <c r="I167" s="19">
        <f>I168</f>
        <v>0</v>
      </c>
      <c r="J167" s="12">
        <f>J168</f>
        <v>88</v>
      </c>
    </row>
    <row r="168" spans="1:10" ht="204.75" customHeight="1">
      <c r="A168" s="34" t="s">
        <v>754</v>
      </c>
      <c r="B168" s="7" t="s">
        <v>331</v>
      </c>
      <c r="C168" s="7"/>
      <c r="D168" s="7"/>
      <c r="E168" s="6">
        <f aca="true" t="shared" si="12" ref="E168:E214">F168+G168</f>
        <v>85</v>
      </c>
      <c r="F168" s="6">
        <f>F169</f>
        <v>0</v>
      </c>
      <c r="G168" s="6">
        <f>G169</f>
        <v>85</v>
      </c>
      <c r="H168" s="6">
        <f t="shared" si="11"/>
        <v>88</v>
      </c>
      <c r="I168" s="20">
        <f>I169</f>
        <v>0</v>
      </c>
      <c r="J168" s="6">
        <f>J169</f>
        <v>88</v>
      </c>
    </row>
    <row r="169" spans="1:10" ht="51" customHeight="1">
      <c r="A169" s="34" t="s">
        <v>30</v>
      </c>
      <c r="B169" s="7" t="s">
        <v>331</v>
      </c>
      <c r="C169" s="7" t="s">
        <v>19</v>
      </c>
      <c r="D169" s="7" t="s">
        <v>11</v>
      </c>
      <c r="E169" s="6">
        <f t="shared" si="12"/>
        <v>85</v>
      </c>
      <c r="F169" s="6"/>
      <c r="G169" s="6">
        <v>85</v>
      </c>
      <c r="H169" s="6">
        <f t="shared" si="11"/>
        <v>88</v>
      </c>
      <c r="I169" s="20"/>
      <c r="J169" s="6">
        <v>88</v>
      </c>
    </row>
    <row r="170" spans="1:10" ht="65.25" customHeight="1">
      <c r="A170" s="35" t="s">
        <v>332</v>
      </c>
      <c r="B170" s="11" t="s">
        <v>333</v>
      </c>
      <c r="C170" s="7"/>
      <c r="D170" s="7"/>
      <c r="E170" s="12">
        <f t="shared" si="12"/>
        <v>12563</v>
      </c>
      <c r="F170" s="12">
        <f>F171+F174</f>
        <v>12563</v>
      </c>
      <c r="G170" s="12">
        <f>G171+G174</f>
        <v>0</v>
      </c>
      <c r="H170" s="12">
        <f t="shared" si="11"/>
        <v>12670</v>
      </c>
      <c r="I170" s="19">
        <f>I171+I174</f>
        <v>12670</v>
      </c>
      <c r="J170" s="12">
        <f>J171+J174</f>
        <v>0</v>
      </c>
    </row>
    <row r="171" spans="1:10" ht="98.25" customHeight="1">
      <c r="A171" s="35" t="s">
        <v>642</v>
      </c>
      <c r="B171" s="11" t="s">
        <v>334</v>
      </c>
      <c r="C171" s="7"/>
      <c r="D171" s="7"/>
      <c r="E171" s="12">
        <f t="shared" si="12"/>
        <v>12508</v>
      </c>
      <c r="F171" s="12">
        <f>F172</f>
        <v>12508</v>
      </c>
      <c r="G171" s="12">
        <f>G172</f>
        <v>0</v>
      </c>
      <c r="H171" s="12">
        <f t="shared" si="11"/>
        <v>12615</v>
      </c>
      <c r="I171" s="19">
        <f>I172</f>
        <v>12615</v>
      </c>
      <c r="J171" s="12">
        <f>J172</f>
        <v>0</v>
      </c>
    </row>
    <row r="172" spans="1:10" ht="78" customHeight="1">
      <c r="A172" s="34" t="s">
        <v>64</v>
      </c>
      <c r="B172" s="7" t="s">
        <v>335</v>
      </c>
      <c r="C172" s="7"/>
      <c r="D172" s="7"/>
      <c r="E172" s="6">
        <f t="shared" si="12"/>
        <v>12508</v>
      </c>
      <c r="F172" s="6">
        <f>F173</f>
        <v>12508</v>
      </c>
      <c r="G172" s="6">
        <f>G173</f>
        <v>0</v>
      </c>
      <c r="H172" s="6">
        <f t="shared" si="11"/>
        <v>12615</v>
      </c>
      <c r="I172" s="20">
        <f>I173</f>
        <v>12615</v>
      </c>
      <c r="J172" s="6">
        <f>J173</f>
        <v>0</v>
      </c>
    </row>
    <row r="173" spans="1:10" ht="95.25" customHeight="1">
      <c r="A173" s="7" t="s">
        <v>21</v>
      </c>
      <c r="B173" s="7" t="s">
        <v>335</v>
      </c>
      <c r="C173" s="7" t="s">
        <v>17</v>
      </c>
      <c r="D173" s="7" t="s">
        <v>31</v>
      </c>
      <c r="E173" s="6">
        <f t="shared" si="12"/>
        <v>12508</v>
      </c>
      <c r="F173" s="6">
        <f>12508</f>
        <v>12508</v>
      </c>
      <c r="G173" s="6"/>
      <c r="H173" s="6">
        <f t="shared" si="11"/>
        <v>12615</v>
      </c>
      <c r="I173" s="6">
        <v>12615</v>
      </c>
      <c r="J173" s="6"/>
    </row>
    <row r="174" spans="1:10" ht="183" customHeight="1">
      <c r="A174" s="35" t="s">
        <v>802</v>
      </c>
      <c r="B174" s="11" t="s">
        <v>336</v>
      </c>
      <c r="C174" s="11"/>
      <c r="D174" s="11"/>
      <c r="E174" s="12">
        <f t="shared" si="12"/>
        <v>55</v>
      </c>
      <c r="F174" s="12">
        <f>F175</f>
        <v>55</v>
      </c>
      <c r="G174" s="12">
        <f>G175</f>
        <v>0</v>
      </c>
      <c r="H174" s="12">
        <f t="shared" si="11"/>
        <v>55</v>
      </c>
      <c r="I174" s="19">
        <f>I175</f>
        <v>55</v>
      </c>
      <c r="J174" s="12">
        <f>J175</f>
        <v>0</v>
      </c>
    </row>
    <row r="175" spans="1:10" ht="80.25" customHeight="1">
      <c r="A175" s="34" t="s">
        <v>64</v>
      </c>
      <c r="B175" s="7" t="s">
        <v>337</v>
      </c>
      <c r="C175" s="7"/>
      <c r="D175" s="7"/>
      <c r="E175" s="6">
        <f t="shared" si="12"/>
        <v>55</v>
      </c>
      <c r="F175" s="6">
        <f>F176</f>
        <v>55</v>
      </c>
      <c r="G175" s="6">
        <f>G176</f>
        <v>0</v>
      </c>
      <c r="H175" s="6">
        <f t="shared" si="11"/>
        <v>55</v>
      </c>
      <c r="I175" s="20">
        <f>I176</f>
        <v>55</v>
      </c>
      <c r="J175" s="6">
        <f>J176</f>
        <v>0</v>
      </c>
    </row>
    <row r="176" spans="1:10" ht="95.25" customHeight="1">
      <c r="A176" s="7" t="s">
        <v>21</v>
      </c>
      <c r="B176" s="7" t="s">
        <v>337</v>
      </c>
      <c r="C176" s="7" t="s">
        <v>17</v>
      </c>
      <c r="D176" s="7" t="s">
        <v>31</v>
      </c>
      <c r="E176" s="6">
        <f t="shared" si="12"/>
        <v>55</v>
      </c>
      <c r="F176" s="6">
        <v>55</v>
      </c>
      <c r="G176" s="6"/>
      <c r="H176" s="6">
        <f t="shared" si="11"/>
        <v>55</v>
      </c>
      <c r="I176" s="6">
        <v>55</v>
      </c>
      <c r="J176" s="6"/>
    </row>
    <row r="177" spans="1:10" ht="85.5" customHeight="1">
      <c r="A177" s="35" t="s">
        <v>338</v>
      </c>
      <c r="B177" s="11" t="s">
        <v>339</v>
      </c>
      <c r="C177" s="7"/>
      <c r="D177" s="7"/>
      <c r="E177" s="12">
        <f t="shared" si="12"/>
        <v>45166</v>
      </c>
      <c r="F177" s="12">
        <f>F178+F181+F184+F189</f>
        <v>41060</v>
      </c>
      <c r="G177" s="12">
        <f>G178+G181+G184+G189</f>
        <v>4106</v>
      </c>
      <c r="H177" s="12">
        <f t="shared" si="11"/>
        <v>45336</v>
      </c>
      <c r="I177" s="19">
        <f>I178+I181+I184+I189</f>
        <v>41060</v>
      </c>
      <c r="J177" s="12">
        <f>J178+J181+J184+J189</f>
        <v>4276</v>
      </c>
    </row>
    <row r="178" spans="1:10" ht="126.75" customHeight="1">
      <c r="A178" s="11" t="s">
        <v>340</v>
      </c>
      <c r="B178" s="11" t="s">
        <v>341</v>
      </c>
      <c r="C178" s="7"/>
      <c r="D178" s="7"/>
      <c r="E178" s="12">
        <f t="shared" si="12"/>
        <v>8795</v>
      </c>
      <c r="F178" s="12">
        <f>F179</f>
        <v>8795</v>
      </c>
      <c r="G178" s="12">
        <f>G179</f>
        <v>0</v>
      </c>
      <c r="H178" s="12">
        <f t="shared" si="11"/>
        <v>8795</v>
      </c>
      <c r="I178" s="19">
        <f>I179</f>
        <v>8795</v>
      </c>
      <c r="J178" s="12">
        <f>J179</f>
        <v>0</v>
      </c>
    </row>
    <row r="179" spans="1:10" ht="80.25" customHeight="1">
      <c r="A179" s="34" t="s">
        <v>64</v>
      </c>
      <c r="B179" s="7" t="s">
        <v>342</v>
      </c>
      <c r="C179" s="11"/>
      <c r="D179" s="11"/>
      <c r="E179" s="6">
        <f t="shared" si="12"/>
        <v>8795</v>
      </c>
      <c r="F179" s="6">
        <f>F180</f>
        <v>8795</v>
      </c>
      <c r="G179" s="6">
        <f>G180</f>
        <v>0</v>
      </c>
      <c r="H179" s="6">
        <f t="shared" si="11"/>
        <v>8795</v>
      </c>
      <c r="I179" s="20">
        <f>I180</f>
        <v>8795</v>
      </c>
      <c r="J179" s="6">
        <f>J180</f>
        <v>0</v>
      </c>
    </row>
    <row r="180" spans="1:10" ht="88.5" customHeight="1">
      <c r="A180" s="7" t="s">
        <v>21</v>
      </c>
      <c r="B180" s="7" t="s">
        <v>342</v>
      </c>
      <c r="C180" s="7" t="s">
        <v>17</v>
      </c>
      <c r="D180" s="7" t="s">
        <v>26</v>
      </c>
      <c r="E180" s="6">
        <f t="shared" si="12"/>
        <v>8795</v>
      </c>
      <c r="F180" s="6">
        <v>8795</v>
      </c>
      <c r="G180" s="6"/>
      <c r="H180" s="6">
        <f t="shared" si="11"/>
        <v>8795</v>
      </c>
      <c r="I180" s="6">
        <v>8795</v>
      </c>
      <c r="J180" s="6"/>
    </row>
    <row r="181" spans="1:10" ht="101.25" customHeight="1">
      <c r="A181" s="11" t="s">
        <v>343</v>
      </c>
      <c r="B181" s="11" t="s">
        <v>344</v>
      </c>
      <c r="C181" s="7"/>
      <c r="D181" s="7"/>
      <c r="E181" s="12">
        <f t="shared" si="12"/>
        <v>4106</v>
      </c>
      <c r="F181" s="12">
        <f>F182</f>
        <v>0</v>
      </c>
      <c r="G181" s="12">
        <f>G182</f>
        <v>4106</v>
      </c>
      <c r="H181" s="12">
        <f t="shared" si="11"/>
        <v>4276</v>
      </c>
      <c r="I181" s="19">
        <f>I182</f>
        <v>0</v>
      </c>
      <c r="J181" s="12">
        <f>J182</f>
        <v>4276</v>
      </c>
    </row>
    <row r="182" spans="1:10" ht="66" customHeight="1">
      <c r="A182" s="34" t="s">
        <v>347</v>
      </c>
      <c r="B182" s="7" t="s">
        <v>345</v>
      </c>
      <c r="C182" s="7"/>
      <c r="D182" s="7"/>
      <c r="E182" s="6">
        <f t="shared" si="12"/>
        <v>4106</v>
      </c>
      <c r="F182" s="6">
        <f>F183</f>
        <v>0</v>
      </c>
      <c r="G182" s="6">
        <f>G183</f>
        <v>4106</v>
      </c>
      <c r="H182" s="6">
        <f t="shared" si="11"/>
        <v>4276</v>
      </c>
      <c r="I182" s="20">
        <f>I183</f>
        <v>0</v>
      </c>
      <c r="J182" s="6">
        <f>J183</f>
        <v>4276</v>
      </c>
    </row>
    <row r="183" spans="1:10" ht="95.25" customHeight="1">
      <c r="A183" s="7" t="s">
        <v>21</v>
      </c>
      <c r="B183" s="7" t="s">
        <v>345</v>
      </c>
      <c r="C183" s="7" t="s">
        <v>17</v>
      </c>
      <c r="D183" s="7" t="s">
        <v>26</v>
      </c>
      <c r="E183" s="6">
        <f t="shared" si="12"/>
        <v>4106</v>
      </c>
      <c r="F183" s="6"/>
      <c r="G183" s="6">
        <v>4106</v>
      </c>
      <c r="H183" s="6">
        <f t="shared" si="11"/>
        <v>4276</v>
      </c>
      <c r="I183" s="20"/>
      <c r="J183" s="6">
        <v>4276</v>
      </c>
    </row>
    <row r="184" spans="1:10" ht="146.25" customHeight="1">
      <c r="A184" s="11" t="s">
        <v>803</v>
      </c>
      <c r="B184" s="11" t="s">
        <v>346</v>
      </c>
      <c r="C184" s="7"/>
      <c r="D184" s="7"/>
      <c r="E184" s="12">
        <f t="shared" si="12"/>
        <v>16186</v>
      </c>
      <c r="F184" s="12">
        <f>F185+F187</f>
        <v>16186</v>
      </c>
      <c r="G184" s="12">
        <f>G185+G187</f>
        <v>0</v>
      </c>
      <c r="H184" s="12">
        <f t="shared" si="11"/>
        <v>16186</v>
      </c>
      <c r="I184" s="19">
        <f>I185+I187</f>
        <v>16186</v>
      </c>
      <c r="J184" s="12">
        <f>J185+J187</f>
        <v>0</v>
      </c>
    </row>
    <row r="185" spans="1:10" ht="71.25" customHeight="1">
      <c r="A185" s="34" t="s">
        <v>347</v>
      </c>
      <c r="B185" s="7" t="s">
        <v>348</v>
      </c>
      <c r="C185" s="7"/>
      <c r="D185" s="7"/>
      <c r="E185" s="6">
        <f t="shared" si="12"/>
        <v>16082</v>
      </c>
      <c r="F185" s="6">
        <f>F186</f>
        <v>16082</v>
      </c>
      <c r="G185" s="6">
        <f>G186</f>
        <v>0</v>
      </c>
      <c r="H185" s="6">
        <f t="shared" si="11"/>
        <v>16082</v>
      </c>
      <c r="I185" s="20">
        <f>I186</f>
        <v>16082</v>
      </c>
      <c r="J185" s="6">
        <f>J186</f>
        <v>0</v>
      </c>
    </row>
    <row r="186" spans="1:10" ht="101.25" customHeight="1">
      <c r="A186" s="7" t="s">
        <v>21</v>
      </c>
      <c r="B186" s="7" t="s">
        <v>348</v>
      </c>
      <c r="C186" s="7" t="s">
        <v>17</v>
      </c>
      <c r="D186" s="7" t="s">
        <v>26</v>
      </c>
      <c r="E186" s="6">
        <f t="shared" si="12"/>
        <v>16082</v>
      </c>
      <c r="F186" s="6">
        <f>11596+4486</f>
        <v>16082</v>
      </c>
      <c r="G186" s="6"/>
      <c r="H186" s="6">
        <f t="shared" si="11"/>
        <v>16082</v>
      </c>
      <c r="I186" s="6">
        <f>11596+4486</f>
        <v>16082</v>
      </c>
      <c r="J186" s="6"/>
    </row>
    <row r="187" spans="1:10" ht="92.25" customHeight="1">
      <c r="A187" s="34" t="s">
        <v>169</v>
      </c>
      <c r="B187" s="7" t="s">
        <v>349</v>
      </c>
      <c r="C187" s="7"/>
      <c r="D187" s="7"/>
      <c r="E187" s="6">
        <f t="shared" si="12"/>
        <v>104</v>
      </c>
      <c r="F187" s="6">
        <f>F188</f>
        <v>104</v>
      </c>
      <c r="G187" s="6">
        <f>G188</f>
        <v>0</v>
      </c>
      <c r="H187" s="6">
        <f t="shared" si="11"/>
        <v>104</v>
      </c>
      <c r="I187" s="20">
        <f>I188</f>
        <v>104</v>
      </c>
      <c r="J187" s="6">
        <f>J188</f>
        <v>0</v>
      </c>
    </row>
    <row r="188" spans="1:10" ht="90.75" customHeight="1">
      <c r="A188" s="7" t="s">
        <v>21</v>
      </c>
      <c r="B188" s="7" t="s">
        <v>349</v>
      </c>
      <c r="C188" s="7" t="s">
        <v>17</v>
      </c>
      <c r="D188" s="7" t="s">
        <v>26</v>
      </c>
      <c r="E188" s="6">
        <f t="shared" si="12"/>
        <v>104</v>
      </c>
      <c r="F188" s="6">
        <v>104</v>
      </c>
      <c r="G188" s="6"/>
      <c r="H188" s="6">
        <f t="shared" si="11"/>
        <v>104</v>
      </c>
      <c r="I188" s="6">
        <v>104</v>
      </c>
      <c r="J188" s="6"/>
    </row>
    <row r="189" spans="1:10" ht="99.75" customHeight="1">
      <c r="A189" s="11" t="s">
        <v>350</v>
      </c>
      <c r="B189" s="11" t="s">
        <v>351</v>
      </c>
      <c r="C189" s="7"/>
      <c r="D189" s="7"/>
      <c r="E189" s="12">
        <f t="shared" si="12"/>
        <v>16079</v>
      </c>
      <c r="F189" s="12">
        <f>F190+F192</f>
        <v>16079</v>
      </c>
      <c r="G189" s="12">
        <f>G190+G192</f>
        <v>0</v>
      </c>
      <c r="H189" s="12">
        <f t="shared" si="11"/>
        <v>16079</v>
      </c>
      <c r="I189" s="12">
        <f>I190+I192</f>
        <v>16079</v>
      </c>
      <c r="J189" s="12">
        <f>J190+J192</f>
        <v>0</v>
      </c>
    </row>
    <row r="190" spans="1:10" ht="62.25" customHeight="1">
      <c r="A190" s="34" t="s">
        <v>347</v>
      </c>
      <c r="B190" s="7" t="s">
        <v>352</v>
      </c>
      <c r="C190" s="7"/>
      <c r="D190" s="7"/>
      <c r="E190" s="6">
        <f t="shared" si="12"/>
        <v>12217</v>
      </c>
      <c r="F190" s="6">
        <f>F191</f>
        <v>12217</v>
      </c>
      <c r="G190" s="6">
        <f>G191</f>
        <v>0</v>
      </c>
      <c r="H190" s="6">
        <f t="shared" si="11"/>
        <v>12217</v>
      </c>
      <c r="I190" s="20">
        <f>I191</f>
        <v>12217</v>
      </c>
      <c r="J190" s="6">
        <f>J191</f>
        <v>0</v>
      </c>
    </row>
    <row r="191" spans="1:10" ht="93" customHeight="1">
      <c r="A191" s="7" t="s">
        <v>21</v>
      </c>
      <c r="B191" s="7" t="s">
        <v>352</v>
      </c>
      <c r="C191" s="7" t="s">
        <v>17</v>
      </c>
      <c r="D191" s="7" t="s">
        <v>26</v>
      </c>
      <c r="E191" s="6">
        <f>F191+G191</f>
        <v>12217</v>
      </c>
      <c r="F191" s="6">
        <v>12217</v>
      </c>
      <c r="G191" s="6"/>
      <c r="H191" s="6">
        <f t="shared" si="11"/>
        <v>12217</v>
      </c>
      <c r="I191" s="6">
        <v>12217</v>
      </c>
      <c r="J191" s="6"/>
    </row>
    <row r="192" spans="1:10" ht="101.25" customHeight="1">
      <c r="A192" s="34" t="s">
        <v>169</v>
      </c>
      <c r="B192" s="7" t="s">
        <v>896</v>
      </c>
      <c r="C192" s="7"/>
      <c r="D192" s="7"/>
      <c r="E192" s="6">
        <f>F192+G192</f>
        <v>3862</v>
      </c>
      <c r="F192" s="6">
        <f>F193</f>
        <v>3862</v>
      </c>
      <c r="G192" s="6">
        <f>G193</f>
        <v>0</v>
      </c>
      <c r="H192" s="6">
        <f t="shared" si="11"/>
        <v>3862</v>
      </c>
      <c r="I192" s="6">
        <f>I193</f>
        <v>3862</v>
      </c>
      <c r="J192" s="6">
        <f>J193</f>
        <v>0</v>
      </c>
    </row>
    <row r="193" spans="1:10" ht="52.5" customHeight="1">
      <c r="A193" s="7" t="s">
        <v>22</v>
      </c>
      <c r="B193" s="7" t="s">
        <v>896</v>
      </c>
      <c r="C193" s="7" t="s">
        <v>18</v>
      </c>
      <c r="D193" s="7" t="s">
        <v>26</v>
      </c>
      <c r="E193" s="6">
        <f>F193+G193</f>
        <v>3862</v>
      </c>
      <c r="F193" s="6">
        <v>3862</v>
      </c>
      <c r="G193" s="6"/>
      <c r="H193" s="6">
        <f t="shared" si="11"/>
        <v>3862</v>
      </c>
      <c r="I193" s="6">
        <v>3862</v>
      </c>
      <c r="J193" s="6"/>
    </row>
    <row r="194" spans="1:10" ht="81" customHeight="1">
      <c r="A194" s="35" t="s">
        <v>353</v>
      </c>
      <c r="B194" s="11" t="s">
        <v>354</v>
      </c>
      <c r="C194" s="7"/>
      <c r="D194" s="7"/>
      <c r="E194" s="12">
        <f>F194+G194</f>
        <v>22379</v>
      </c>
      <c r="F194" s="12">
        <f>F195+F198+F201</f>
        <v>22379</v>
      </c>
      <c r="G194" s="12">
        <f>G195+G198+G201</f>
        <v>0</v>
      </c>
      <c r="H194" s="12">
        <f aca="true" t="shared" si="13" ref="H194:H225">I194+J194</f>
        <v>22579</v>
      </c>
      <c r="I194" s="19">
        <f>I195+I198+I201</f>
        <v>22579</v>
      </c>
      <c r="J194" s="12">
        <f>J195+J198+J201</f>
        <v>0</v>
      </c>
    </row>
    <row r="195" spans="1:10" ht="149.25" customHeight="1">
      <c r="A195" s="11" t="s">
        <v>804</v>
      </c>
      <c r="B195" s="11" t="s">
        <v>355</v>
      </c>
      <c r="C195" s="7"/>
      <c r="D195" s="7"/>
      <c r="E195" s="12">
        <f t="shared" si="12"/>
        <v>21974</v>
      </c>
      <c r="F195" s="12">
        <f>F196</f>
        <v>21974</v>
      </c>
      <c r="G195" s="12">
        <f>G196</f>
        <v>0</v>
      </c>
      <c r="H195" s="12">
        <f t="shared" si="13"/>
        <v>22174</v>
      </c>
      <c r="I195" s="19">
        <f>I196</f>
        <v>22174</v>
      </c>
      <c r="J195" s="12">
        <f>J196</f>
        <v>0</v>
      </c>
    </row>
    <row r="196" spans="1:10" ht="74.25" customHeight="1">
      <c r="A196" s="34" t="s">
        <v>64</v>
      </c>
      <c r="B196" s="7" t="s">
        <v>356</v>
      </c>
      <c r="C196" s="7"/>
      <c r="D196" s="7"/>
      <c r="E196" s="6">
        <f t="shared" si="12"/>
        <v>21974</v>
      </c>
      <c r="F196" s="6">
        <f>F197</f>
        <v>21974</v>
      </c>
      <c r="G196" s="6">
        <f>G197</f>
        <v>0</v>
      </c>
      <c r="H196" s="6">
        <f t="shared" si="13"/>
        <v>22174</v>
      </c>
      <c r="I196" s="20">
        <f>I197</f>
        <v>22174</v>
      </c>
      <c r="J196" s="6">
        <f>J197</f>
        <v>0</v>
      </c>
    </row>
    <row r="197" spans="1:10" ht="95.25" customHeight="1">
      <c r="A197" s="7" t="s">
        <v>21</v>
      </c>
      <c r="B197" s="7" t="s">
        <v>356</v>
      </c>
      <c r="C197" s="7" t="s">
        <v>17</v>
      </c>
      <c r="D197" s="7" t="s">
        <v>357</v>
      </c>
      <c r="E197" s="6">
        <f t="shared" si="12"/>
        <v>21974</v>
      </c>
      <c r="F197" s="6">
        <v>21974</v>
      </c>
      <c r="G197" s="6"/>
      <c r="H197" s="6">
        <f t="shared" si="13"/>
        <v>22174</v>
      </c>
      <c r="I197" s="6">
        <v>22174</v>
      </c>
      <c r="J197" s="6"/>
    </row>
    <row r="198" spans="1:10" ht="104.25" customHeight="1">
      <c r="A198" s="11" t="s">
        <v>358</v>
      </c>
      <c r="B198" s="11" t="s">
        <v>359</v>
      </c>
      <c r="C198" s="7"/>
      <c r="D198" s="7"/>
      <c r="E198" s="12">
        <f t="shared" si="12"/>
        <v>50</v>
      </c>
      <c r="F198" s="12">
        <f>F199</f>
        <v>50</v>
      </c>
      <c r="G198" s="12">
        <f>G199</f>
        <v>0</v>
      </c>
      <c r="H198" s="12">
        <f t="shared" si="13"/>
        <v>50</v>
      </c>
      <c r="I198" s="19">
        <f>I199</f>
        <v>50</v>
      </c>
      <c r="J198" s="12">
        <f>J199</f>
        <v>0</v>
      </c>
    </row>
    <row r="199" spans="1:10" ht="75" customHeight="1">
      <c r="A199" s="34" t="s">
        <v>64</v>
      </c>
      <c r="B199" s="7" t="s">
        <v>360</v>
      </c>
      <c r="C199" s="7"/>
      <c r="D199" s="7"/>
      <c r="E199" s="6">
        <f t="shared" si="12"/>
        <v>50</v>
      </c>
      <c r="F199" s="6">
        <f>F200</f>
        <v>50</v>
      </c>
      <c r="G199" s="6">
        <f>G200</f>
        <v>0</v>
      </c>
      <c r="H199" s="6">
        <f t="shared" si="13"/>
        <v>50</v>
      </c>
      <c r="I199" s="20">
        <f>I200</f>
        <v>50</v>
      </c>
      <c r="J199" s="6">
        <f>J200</f>
        <v>0</v>
      </c>
    </row>
    <row r="200" spans="1:10" ht="95.25" customHeight="1">
      <c r="A200" s="7" t="s">
        <v>21</v>
      </c>
      <c r="B200" s="7" t="s">
        <v>360</v>
      </c>
      <c r="C200" s="7" t="s">
        <v>17</v>
      </c>
      <c r="D200" s="7" t="s">
        <v>357</v>
      </c>
      <c r="E200" s="6">
        <f>F200+G200</f>
        <v>50</v>
      </c>
      <c r="F200" s="6">
        <v>50</v>
      </c>
      <c r="G200" s="6"/>
      <c r="H200" s="6">
        <f t="shared" si="13"/>
        <v>50</v>
      </c>
      <c r="I200" s="6">
        <v>50</v>
      </c>
      <c r="J200" s="6"/>
    </row>
    <row r="201" spans="1:10" ht="135.75" customHeight="1">
      <c r="A201" s="11" t="s">
        <v>361</v>
      </c>
      <c r="B201" s="11" t="s">
        <v>362</v>
      </c>
      <c r="C201" s="7"/>
      <c r="D201" s="7"/>
      <c r="E201" s="12">
        <f t="shared" si="12"/>
        <v>355</v>
      </c>
      <c r="F201" s="12">
        <f>F202</f>
        <v>355</v>
      </c>
      <c r="G201" s="12">
        <f>G202</f>
        <v>0</v>
      </c>
      <c r="H201" s="12">
        <f t="shared" si="13"/>
        <v>355</v>
      </c>
      <c r="I201" s="19">
        <f>I202</f>
        <v>355</v>
      </c>
      <c r="J201" s="12">
        <f>J202</f>
        <v>0</v>
      </c>
    </row>
    <row r="202" spans="1:10" ht="29.25" customHeight="1">
      <c r="A202" s="34" t="s">
        <v>73</v>
      </c>
      <c r="B202" s="7" t="s">
        <v>363</v>
      </c>
      <c r="C202" s="7"/>
      <c r="D202" s="7"/>
      <c r="E202" s="6">
        <f t="shared" si="12"/>
        <v>355</v>
      </c>
      <c r="F202" s="6">
        <f>F203</f>
        <v>355</v>
      </c>
      <c r="G202" s="6">
        <f>G203</f>
        <v>0</v>
      </c>
      <c r="H202" s="6">
        <f t="shared" si="13"/>
        <v>355</v>
      </c>
      <c r="I202" s="20">
        <f>I203</f>
        <v>355</v>
      </c>
      <c r="J202" s="6">
        <f>J203</f>
        <v>0</v>
      </c>
    </row>
    <row r="203" spans="1:10" ht="93.75" customHeight="1">
      <c r="A203" s="7" t="s">
        <v>21</v>
      </c>
      <c r="B203" s="7" t="s">
        <v>363</v>
      </c>
      <c r="C203" s="7" t="s">
        <v>17</v>
      </c>
      <c r="D203" s="7" t="s">
        <v>357</v>
      </c>
      <c r="E203" s="6">
        <f t="shared" si="12"/>
        <v>355</v>
      </c>
      <c r="F203" s="6">
        <v>355</v>
      </c>
      <c r="G203" s="6"/>
      <c r="H203" s="6">
        <f t="shared" si="13"/>
        <v>355</v>
      </c>
      <c r="I203" s="6">
        <v>355</v>
      </c>
      <c r="J203" s="6"/>
    </row>
    <row r="204" spans="1:10" ht="75.75" customHeight="1">
      <c r="A204" s="35" t="s">
        <v>364</v>
      </c>
      <c r="B204" s="11" t="s">
        <v>365</v>
      </c>
      <c r="C204" s="7"/>
      <c r="D204" s="7"/>
      <c r="E204" s="12">
        <f t="shared" si="12"/>
        <v>84586</v>
      </c>
      <c r="F204" s="12">
        <f>F205+F210+F215</f>
        <v>84586</v>
      </c>
      <c r="G204" s="12">
        <f>G205+G210+G215</f>
        <v>0</v>
      </c>
      <c r="H204" s="12">
        <f t="shared" si="13"/>
        <v>84765</v>
      </c>
      <c r="I204" s="19">
        <f>I205+I210+I215</f>
        <v>84765</v>
      </c>
      <c r="J204" s="12">
        <f>J205+J210+J215</f>
        <v>0</v>
      </c>
    </row>
    <row r="205" spans="1:10" ht="84.75" customHeight="1">
      <c r="A205" s="35" t="s">
        <v>366</v>
      </c>
      <c r="B205" s="11" t="s">
        <v>367</v>
      </c>
      <c r="C205" s="11"/>
      <c r="D205" s="11"/>
      <c r="E205" s="12">
        <f t="shared" si="12"/>
        <v>11538</v>
      </c>
      <c r="F205" s="12">
        <f>F206</f>
        <v>11538</v>
      </c>
      <c r="G205" s="12">
        <f>G206</f>
        <v>0</v>
      </c>
      <c r="H205" s="12">
        <f t="shared" si="13"/>
        <v>11540</v>
      </c>
      <c r="I205" s="19">
        <f>I206</f>
        <v>11540</v>
      </c>
      <c r="J205" s="12">
        <f>J206</f>
        <v>0</v>
      </c>
    </row>
    <row r="206" spans="1:10" ht="66" customHeight="1">
      <c r="A206" s="34" t="s">
        <v>83</v>
      </c>
      <c r="B206" s="7" t="s">
        <v>368</v>
      </c>
      <c r="C206" s="11"/>
      <c r="D206" s="11"/>
      <c r="E206" s="6">
        <f t="shared" si="12"/>
        <v>11538</v>
      </c>
      <c r="F206" s="6">
        <f>F207+F208+F209</f>
        <v>11538</v>
      </c>
      <c r="G206" s="6">
        <f>G207+G208+G209</f>
        <v>0</v>
      </c>
      <c r="H206" s="6">
        <f t="shared" si="13"/>
        <v>11540</v>
      </c>
      <c r="I206" s="20">
        <f>I207+I208+I209</f>
        <v>11540</v>
      </c>
      <c r="J206" s="6">
        <f>J207+J208+J209</f>
        <v>0</v>
      </c>
    </row>
    <row r="207" spans="1:10" ht="169.5" customHeight="1">
      <c r="A207" s="5" t="s">
        <v>25</v>
      </c>
      <c r="B207" s="7" t="s">
        <v>368</v>
      </c>
      <c r="C207" s="7" t="s">
        <v>15</v>
      </c>
      <c r="D207" s="7" t="s">
        <v>31</v>
      </c>
      <c r="E207" s="6">
        <f t="shared" si="12"/>
        <v>11276</v>
      </c>
      <c r="F207" s="6">
        <f>8659+2+2615</f>
        <v>11276</v>
      </c>
      <c r="G207" s="6"/>
      <c r="H207" s="6">
        <f t="shared" si="13"/>
        <v>11276</v>
      </c>
      <c r="I207" s="6">
        <f>8659+2+2615</f>
        <v>11276</v>
      </c>
      <c r="J207" s="6"/>
    </row>
    <row r="208" spans="1:10" ht="72.75" customHeight="1">
      <c r="A208" s="7" t="s">
        <v>23</v>
      </c>
      <c r="B208" s="7" t="s">
        <v>368</v>
      </c>
      <c r="C208" s="7" t="s">
        <v>16</v>
      </c>
      <c r="D208" s="7" t="s">
        <v>31</v>
      </c>
      <c r="E208" s="6">
        <f t="shared" si="12"/>
        <v>261</v>
      </c>
      <c r="F208" s="6">
        <f>202+60-1</f>
        <v>261</v>
      </c>
      <c r="G208" s="6"/>
      <c r="H208" s="6">
        <f t="shared" si="13"/>
        <v>263</v>
      </c>
      <c r="I208" s="6">
        <f>202+62-1</f>
        <v>263</v>
      </c>
      <c r="J208" s="6"/>
    </row>
    <row r="209" spans="1:10" ht="52.5" customHeight="1">
      <c r="A209" s="7" t="s">
        <v>22</v>
      </c>
      <c r="B209" s="7" t="s">
        <v>368</v>
      </c>
      <c r="C209" s="7" t="s">
        <v>18</v>
      </c>
      <c r="D209" s="7" t="s">
        <v>31</v>
      </c>
      <c r="E209" s="6">
        <f t="shared" si="12"/>
        <v>1</v>
      </c>
      <c r="F209" s="6">
        <v>1</v>
      </c>
      <c r="G209" s="6"/>
      <c r="H209" s="6">
        <f t="shared" si="13"/>
        <v>1</v>
      </c>
      <c r="I209" s="6">
        <v>1</v>
      </c>
      <c r="J209" s="6"/>
    </row>
    <row r="210" spans="1:10" ht="138.75" customHeight="1">
      <c r="A210" s="35" t="s">
        <v>805</v>
      </c>
      <c r="B210" s="11" t="s">
        <v>369</v>
      </c>
      <c r="C210" s="7"/>
      <c r="D210" s="7"/>
      <c r="E210" s="12">
        <f t="shared" si="12"/>
        <v>72556</v>
      </c>
      <c r="F210" s="12">
        <f>F211</f>
        <v>72556</v>
      </c>
      <c r="G210" s="12">
        <f>G211</f>
        <v>0</v>
      </c>
      <c r="H210" s="12">
        <f t="shared" si="13"/>
        <v>72733</v>
      </c>
      <c r="I210" s="19">
        <f>I211</f>
        <v>72733</v>
      </c>
      <c r="J210" s="12">
        <f>J211</f>
        <v>0</v>
      </c>
    </row>
    <row r="211" spans="1:10" ht="86.25" customHeight="1">
      <c r="A211" s="39" t="s">
        <v>64</v>
      </c>
      <c r="B211" s="7" t="s">
        <v>370</v>
      </c>
      <c r="C211" s="7"/>
      <c r="D211" s="7"/>
      <c r="E211" s="6">
        <f t="shared" si="12"/>
        <v>72556</v>
      </c>
      <c r="F211" s="6">
        <f>F212+F213+F214</f>
        <v>72556</v>
      </c>
      <c r="G211" s="6">
        <f>G212+G213+G214</f>
        <v>0</v>
      </c>
      <c r="H211" s="6">
        <f t="shared" si="13"/>
        <v>72733</v>
      </c>
      <c r="I211" s="20">
        <f>I212+I213+I214</f>
        <v>72733</v>
      </c>
      <c r="J211" s="6">
        <f>J212+J213+J214</f>
        <v>0</v>
      </c>
    </row>
    <row r="212" spans="1:10" ht="175.5" customHeight="1">
      <c r="A212" s="5" t="s">
        <v>25</v>
      </c>
      <c r="B212" s="7" t="s">
        <v>370</v>
      </c>
      <c r="C212" s="7" t="s">
        <v>15</v>
      </c>
      <c r="D212" s="7" t="s">
        <v>31</v>
      </c>
      <c r="E212" s="6">
        <f t="shared" si="12"/>
        <v>67465</v>
      </c>
      <c r="F212" s="6">
        <f>51807+12+15646</f>
        <v>67465</v>
      </c>
      <c r="G212" s="6"/>
      <c r="H212" s="6">
        <f t="shared" si="13"/>
        <v>67465</v>
      </c>
      <c r="I212" s="6">
        <f>51807+12+15646</f>
        <v>67465</v>
      </c>
      <c r="J212" s="6"/>
    </row>
    <row r="213" spans="1:10" ht="66.75" customHeight="1">
      <c r="A213" s="7" t="s">
        <v>23</v>
      </c>
      <c r="B213" s="7" t="s">
        <v>370</v>
      </c>
      <c r="C213" s="7" t="s">
        <v>16</v>
      </c>
      <c r="D213" s="7" t="s">
        <v>31</v>
      </c>
      <c r="E213" s="6">
        <f t="shared" si="12"/>
        <v>5090</v>
      </c>
      <c r="F213" s="6">
        <f>2407+2684-1</f>
        <v>5090</v>
      </c>
      <c r="G213" s="6"/>
      <c r="H213" s="6">
        <f t="shared" si="13"/>
        <v>5267</v>
      </c>
      <c r="I213" s="6">
        <f>2407+2861-1</f>
        <v>5267</v>
      </c>
      <c r="J213" s="6"/>
    </row>
    <row r="214" spans="1:10" ht="39" customHeight="1">
      <c r="A214" s="7" t="s">
        <v>22</v>
      </c>
      <c r="B214" s="7" t="s">
        <v>370</v>
      </c>
      <c r="C214" s="7" t="s">
        <v>18</v>
      </c>
      <c r="D214" s="7" t="s">
        <v>31</v>
      </c>
      <c r="E214" s="6">
        <f t="shared" si="12"/>
        <v>1</v>
      </c>
      <c r="F214" s="6">
        <v>1</v>
      </c>
      <c r="G214" s="7"/>
      <c r="H214" s="6">
        <f t="shared" si="13"/>
        <v>1</v>
      </c>
      <c r="I214" s="6">
        <v>1</v>
      </c>
      <c r="J214" s="7"/>
    </row>
    <row r="215" spans="1:10" ht="85.5" customHeight="1">
      <c r="A215" s="11" t="s">
        <v>693</v>
      </c>
      <c r="B215" s="11" t="s">
        <v>695</v>
      </c>
      <c r="C215" s="11"/>
      <c r="D215" s="11"/>
      <c r="E215" s="12">
        <f>F215+G215</f>
        <v>492</v>
      </c>
      <c r="F215" s="12">
        <f>F216</f>
        <v>492</v>
      </c>
      <c r="G215" s="12">
        <f>G216</f>
        <v>0</v>
      </c>
      <c r="H215" s="12">
        <f>I215+J215</f>
        <v>492</v>
      </c>
      <c r="I215" s="19">
        <f>I216</f>
        <v>492</v>
      </c>
      <c r="J215" s="12">
        <f>J216</f>
        <v>0</v>
      </c>
    </row>
    <row r="216" spans="1:10" ht="98.25" customHeight="1">
      <c r="A216" s="7" t="s">
        <v>694</v>
      </c>
      <c r="B216" s="7" t="s">
        <v>696</v>
      </c>
      <c r="C216" s="7"/>
      <c r="D216" s="7"/>
      <c r="E216" s="6">
        <f>F216+G216</f>
        <v>492</v>
      </c>
      <c r="F216" s="6">
        <f>F217</f>
        <v>492</v>
      </c>
      <c r="G216" s="6">
        <f>G217</f>
        <v>0</v>
      </c>
      <c r="H216" s="6">
        <f>I216+J216</f>
        <v>492</v>
      </c>
      <c r="I216" s="20">
        <f>I217</f>
        <v>492</v>
      </c>
      <c r="J216" s="6">
        <f>J217</f>
        <v>0</v>
      </c>
    </row>
    <row r="217" spans="1:10" ht="47.25" customHeight="1">
      <c r="A217" s="34" t="s">
        <v>30</v>
      </c>
      <c r="B217" s="7" t="s">
        <v>696</v>
      </c>
      <c r="C217" s="7" t="s">
        <v>19</v>
      </c>
      <c r="D217" s="7" t="s">
        <v>11</v>
      </c>
      <c r="E217" s="6">
        <f>F217+G217</f>
        <v>492</v>
      </c>
      <c r="F217" s="6">
        <v>492</v>
      </c>
      <c r="G217" s="6"/>
      <c r="H217" s="6">
        <f>I217+J217</f>
        <v>492</v>
      </c>
      <c r="I217" s="6">
        <v>492</v>
      </c>
      <c r="J217" s="6"/>
    </row>
    <row r="218" spans="1:10" ht="105" customHeight="1">
      <c r="A218" s="33" t="s">
        <v>824</v>
      </c>
      <c r="B218" s="11" t="s">
        <v>88</v>
      </c>
      <c r="C218" s="11"/>
      <c r="D218" s="11"/>
      <c r="E218" s="12">
        <f>F218+G218</f>
        <v>18934</v>
      </c>
      <c r="F218" s="12">
        <f>F219+F236+F244+F254</f>
        <v>18934</v>
      </c>
      <c r="G218" s="12">
        <f>G219+G236+G244+G254</f>
        <v>0</v>
      </c>
      <c r="H218" s="12">
        <f t="shared" si="13"/>
        <v>18934</v>
      </c>
      <c r="I218" s="12">
        <f>I219+I236+I244+I254</f>
        <v>18934</v>
      </c>
      <c r="J218" s="12">
        <f>J219+J236+J244+J254</f>
        <v>0</v>
      </c>
    </row>
    <row r="219" spans="1:10" ht="99.75" customHeight="1">
      <c r="A219" s="33" t="s">
        <v>842</v>
      </c>
      <c r="B219" s="11" t="s">
        <v>89</v>
      </c>
      <c r="C219" s="11"/>
      <c r="D219" s="11"/>
      <c r="E219" s="12">
        <f aca="true" t="shared" si="14" ref="E219:E253">F219+G219</f>
        <v>1540</v>
      </c>
      <c r="F219" s="12">
        <f>F220+F226+F233+F223</f>
        <v>1540</v>
      </c>
      <c r="G219" s="12">
        <f>G220+G226+G233+G223</f>
        <v>0</v>
      </c>
      <c r="H219" s="12">
        <f t="shared" si="13"/>
        <v>1540</v>
      </c>
      <c r="I219" s="12">
        <f>I220+I226+I233+I223</f>
        <v>1540</v>
      </c>
      <c r="J219" s="12">
        <f>J220+J226+J233+J223</f>
        <v>0</v>
      </c>
    </row>
    <row r="220" spans="1:10" ht="137.25" customHeight="1">
      <c r="A220" s="33" t="s">
        <v>90</v>
      </c>
      <c r="B220" s="11" t="s">
        <v>91</v>
      </c>
      <c r="C220" s="11"/>
      <c r="D220" s="11"/>
      <c r="E220" s="12">
        <f t="shared" si="14"/>
        <v>81</v>
      </c>
      <c r="F220" s="12">
        <f>F221</f>
        <v>81</v>
      </c>
      <c r="G220" s="12">
        <f>G221</f>
        <v>0</v>
      </c>
      <c r="H220" s="12">
        <f t="shared" si="13"/>
        <v>81</v>
      </c>
      <c r="I220" s="19">
        <f>I221</f>
        <v>81</v>
      </c>
      <c r="J220" s="12">
        <f>J221</f>
        <v>0</v>
      </c>
    </row>
    <row r="221" spans="1:10" ht="26.25" customHeight="1">
      <c r="A221" s="31" t="s">
        <v>73</v>
      </c>
      <c r="B221" s="7" t="s">
        <v>92</v>
      </c>
      <c r="C221" s="7"/>
      <c r="D221" s="7"/>
      <c r="E221" s="6">
        <f t="shared" si="14"/>
        <v>81</v>
      </c>
      <c r="F221" s="6">
        <f>F222</f>
        <v>81</v>
      </c>
      <c r="G221" s="6">
        <f>G222</f>
        <v>0</v>
      </c>
      <c r="H221" s="6">
        <f t="shared" si="13"/>
        <v>81</v>
      </c>
      <c r="I221" s="20">
        <f>I222</f>
        <v>81</v>
      </c>
      <c r="J221" s="6">
        <f>J222</f>
        <v>0</v>
      </c>
    </row>
    <row r="222" spans="1:10" ht="71.25" customHeight="1">
      <c r="A222" s="7" t="s">
        <v>23</v>
      </c>
      <c r="B222" s="7" t="s">
        <v>92</v>
      </c>
      <c r="C222" s="7" t="s">
        <v>16</v>
      </c>
      <c r="D222" s="7" t="s">
        <v>26</v>
      </c>
      <c r="E222" s="6">
        <f t="shared" si="14"/>
        <v>81</v>
      </c>
      <c r="F222" s="6">
        <v>81</v>
      </c>
      <c r="G222" s="6"/>
      <c r="H222" s="6">
        <f t="shared" si="13"/>
        <v>81</v>
      </c>
      <c r="I222" s="6">
        <v>81</v>
      </c>
      <c r="J222" s="6"/>
    </row>
    <row r="223" spans="1:10" ht="152.25" customHeight="1">
      <c r="A223" s="11" t="s">
        <v>703</v>
      </c>
      <c r="B223" s="11" t="s">
        <v>659</v>
      </c>
      <c r="C223" s="11"/>
      <c r="D223" s="11"/>
      <c r="E223" s="12">
        <f>F223+G223</f>
        <v>18</v>
      </c>
      <c r="F223" s="12">
        <f>F224</f>
        <v>18</v>
      </c>
      <c r="G223" s="12">
        <f>G224</f>
        <v>0</v>
      </c>
      <c r="H223" s="12">
        <f t="shared" si="13"/>
        <v>18</v>
      </c>
      <c r="I223" s="19">
        <f>I224</f>
        <v>18</v>
      </c>
      <c r="J223" s="12">
        <f>J224</f>
        <v>0</v>
      </c>
    </row>
    <row r="224" spans="1:10" ht="36" customHeight="1">
      <c r="A224" s="31" t="s">
        <v>73</v>
      </c>
      <c r="B224" s="7" t="s">
        <v>660</v>
      </c>
      <c r="C224" s="7"/>
      <c r="D224" s="7"/>
      <c r="E224" s="6">
        <f>F224+G224</f>
        <v>18</v>
      </c>
      <c r="F224" s="6">
        <f>F225</f>
        <v>18</v>
      </c>
      <c r="G224" s="6">
        <f>G225</f>
        <v>0</v>
      </c>
      <c r="H224" s="6">
        <f t="shared" si="13"/>
        <v>18</v>
      </c>
      <c r="I224" s="20">
        <f>I225</f>
        <v>18</v>
      </c>
      <c r="J224" s="6">
        <f>J225</f>
        <v>0</v>
      </c>
    </row>
    <row r="225" spans="1:10" ht="70.5" customHeight="1">
      <c r="A225" s="7" t="s">
        <v>23</v>
      </c>
      <c r="B225" s="7" t="s">
        <v>660</v>
      </c>
      <c r="C225" s="7" t="s">
        <v>16</v>
      </c>
      <c r="D225" s="7" t="s">
        <v>26</v>
      </c>
      <c r="E225" s="6">
        <f>F225+G225</f>
        <v>18</v>
      </c>
      <c r="F225" s="6">
        <v>18</v>
      </c>
      <c r="G225" s="6"/>
      <c r="H225" s="6">
        <f t="shared" si="13"/>
        <v>18</v>
      </c>
      <c r="I225" s="6">
        <v>18</v>
      </c>
      <c r="J225" s="6"/>
    </row>
    <row r="226" spans="1:10" ht="141" customHeight="1">
      <c r="A226" s="11" t="s">
        <v>648</v>
      </c>
      <c r="B226" s="11" t="s">
        <v>93</v>
      </c>
      <c r="C226" s="11"/>
      <c r="D226" s="11"/>
      <c r="E226" s="12">
        <f t="shared" si="14"/>
        <v>1427</v>
      </c>
      <c r="F226" s="12">
        <f>F227+F229+F231</f>
        <v>1427</v>
      </c>
      <c r="G226" s="12">
        <f>G227+G229+G231</f>
        <v>0</v>
      </c>
      <c r="H226" s="12">
        <f aca="true" t="shared" si="15" ref="H226:H263">I226+J226</f>
        <v>1427</v>
      </c>
      <c r="I226" s="19">
        <f>I227+I229+I231</f>
        <v>1427</v>
      </c>
      <c r="J226" s="12">
        <f>J227+J229+J231</f>
        <v>0</v>
      </c>
    </row>
    <row r="227" spans="1:10" ht="77.25" customHeight="1">
      <c r="A227" s="31" t="s">
        <v>700</v>
      </c>
      <c r="B227" s="7" t="s">
        <v>94</v>
      </c>
      <c r="C227" s="7"/>
      <c r="D227" s="7"/>
      <c r="E227" s="6">
        <f t="shared" si="14"/>
        <v>360</v>
      </c>
      <c r="F227" s="6">
        <f>F228</f>
        <v>360</v>
      </c>
      <c r="G227" s="6">
        <f>G228</f>
        <v>0</v>
      </c>
      <c r="H227" s="6">
        <f t="shared" si="15"/>
        <v>360</v>
      </c>
      <c r="I227" s="20">
        <f>I228</f>
        <v>360</v>
      </c>
      <c r="J227" s="6">
        <f>J228</f>
        <v>0</v>
      </c>
    </row>
    <row r="228" spans="1:10" ht="52.5" customHeight="1">
      <c r="A228" s="31" t="s">
        <v>30</v>
      </c>
      <c r="B228" s="7" t="s">
        <v>94</v>
      </c>
      <c r="C228" s="7" t="s">
        <v>19</v>
      </c>
      <c r="D228" s="7" t="s">
        <v>26</v>
      </c>
      <c r="E228" s="6">
        <f t="shared" si="14"/>
        <v>360</v>
      </c>
      <c r="F228" s="6">
        <v>360</v>
      </c>
      <c r="G228" s="6"/>
      <c r="H228" s="6">
        <f t="shared" si="15"/>
        <v>360</v>
      </c>
      <c r="I228" s="6">
        <v>360</v>
      </c>
      <c r="J228" s="6"/>
    </row>
    <row r="229" spans="1:10" ht="78.75" customHeight="1">
      <c r="A229" s="31" t="s">
        <v>95</v>
      </c>
      <c r="B229" s="7" t="s">
        <v>96</v>
      </c>
      <c r="C229" s="7"/>
      <c r="D229" s="7"/>
      <c r="E229" s="6">
        <f t="shared" si="14"/>
        <v>170</v>
      </c>
      <c r="F229" s="6">
        <f>F230</f>
        <v>170</v>
      </c>
      <c r="G229" s="6">
        <f>G230</f>
        <v>0</v>
      </c>
      <c r="H229" s="6">
        <f t="shared" si="15"/>
        <v>170</v>
      </c>
      <c r="I229" s="20">
        <f>I230</f>
        <v>170</v>
      </c>
      <c r="J229" s="6">
        <f>J230</f>
        <v>0</v>
      </c>
    </row>
    <row r="230" spans="1:10" ht="54.75" customHeight="1">
      <c r="A230" s="31" t="s">
        <v>30</v>
      </c>
      <c r="B230" s="7" t="s">
        <v>96</v>
      </c>
      <c r="C230" s="7" t="s">
        <v>19</v>
      </c>
      <c r="D230" s="7" t="s">
        <v>26</v>
      </c>
      <c r="E230" s="6">
        <f t="shared" si="14"/>
        <v>170</v>
      </c>
      <c r="F230" s="6">
        <v>170</v>
      </c>
      <c r="G230" s="6"/>
      <c r="H230" s="6">
        <f t="shared" si="15"/>
        <v>170</v>
      </c>
      <c r="I230" s="6">
        <v>170</v>
      </c>
      <c r="J230" s="6"/>
    </row>
    <row r="231" spans="1:10" ht="31.5" customHeight="1">
      <c r="A231" s="31" t="s">
        <v>73</v>
      </c>
      <c r="B231" s="7" t="s">
        <v>97</v>
      </c>
      <c r="C231" s="7"/>
      <c r="D231" s="7"/>
      <c r="E231" s="6">
        <f t="shared" si="14"/>
        <v>897</v>
      </c>
      <c r="F231" s="6">
        <f>F232</f>
        <v>897</v>
      </c>
      <c r="G231" s="6">
        <f>G232</f>
        <v>0</v>
      </c>
      <c r="H231" s="6">
        <f t="shared" si="15"/>
        <v>897</v>
      </c>
      <c r="I231" s="20">
        <f>I232</f>
        <v>897</v>
      </c>
      <c r="J231" s="6">
        <f>J232</f>
        <v>0</v>
      </c>
    </row>
    <row r="232" spans="1:10" ht="69.75" customHeight="1">
      <c r="A232" s="7" t="s">
        <v>23</v>
      </c>
      <c r="B232" s="7" t="s">
        <v>97</v>
      </c>
      <c r="C232" s="7" t="s">
        <v>16</v>
      </c>
      <c r="D232" s="7" t="s">
        <v>26</v>
      </c>
      <c r="E232" s="6">
        <f t="shared" si="14"/>
        <v>897</v>
      </c>
      <c r="F232" s="6">
        <v>897</v>
      </c>
      <c r="G232" s="6"/>
      <c r="H232" s="6">
        <f t="shared" si="15"/>
        <v>897</v>
      </c>
      <c r="I232" s="6">
        <v>897</v>
      </c>
      <c r="J232" s="6"/>
    </row>
    <row r="233" spans="1:10" ht="81.75" customHeight="1">
      <c r="A233" s="11" t="s">
        <v>98</v>
      </c>
      <c r="B233" s="11" t="s">
        <v>99</v>
      </c>
      <c r="C233" s="11"/>
      <c r="D233" s="11"/>
      <c r="E233" s="12">
        <f t="shared" si="14"/>
        <v>14</v>
      </c>
      <c r="F233" s="12">
        <f>F234</f>
        <v>14</v>
      </c>
      <c r="G233" s="12">
        <f>G234</f>
        <v>0</v>
      </c>
      <c r="H233" s="12">
        <f t="shared" si="15"/>
        <v>14</v>
      </c>
      <c r="I233" s="19">
        <f>I234</f>
        <v>14</v>
      </c>
      <c r="J233" s="12">
        <f>J234</f>
        <v>0</v>
      </c>
    </row>
    <row r="234" spans="1:10" ht="31.5" customHeight="1">
      <c r="A234" s="31" t="s">
        <v>73</v>
      </c>
      <c r="B234" s="7" t="s">
        <v>100</v>
      </c>
      <c r="C234" s="7"/>
      <c r="D234" s="7"/>
      <c r="E234" s="6">
        <f t="shared" si="14"/>
        <v>14</v>
      </c>
      <c r="F234" s="6">
        <f>F235</f>
        <v>14</v>
      </c>
      <c r="G234" s="6">
        <f>G235</f>
        <v>0</v>
      </c>
      <c r="H234" s="6">
        <f t="shared" si="15"/>
        <v>14</v>
      </c>
      <c r="I234" s="20">
        <f>I235</f>
        <v>14</v>
      </c>
      <c r="J234" s="6">
        <f>J235</f>
        <v>0</v>
      </c>
    </row>
    <row r="235" spans="1:10" ht="69" customHeight="1">
      <c r="A235" s="7" t="s">
        <v>23</v>
      </c>
      <c r="B235" s="7" t="s">
        <v>100</v>
      </c>
      <c r="C235" s="7" t="s">
        <v>16</v>
      </c>
      <c r="D235" s="7" t="s">
        <v>26</v>
      </c>
      <c r="E235" s="6">
        <f t="shared" si="14"/>
        <v>14</v>
      </c>
      <c r="F235" s="6">
        <f>28-14</f>
        <v>14</v>
      </c>
      <c r="G235" s="6"/>
      <c r="H235" s="6">
        <f t="shared" si="15"/>
        <v>14</v>
      </c>
      <c r="I235" s="6">
        <f>28-14</f>
        <v>14</v>
      </c>
      <c r="J235" s="6"/>
    </row>
    <row r="236" spans="1:10" ht="69.75" customHeight="1">
      <c r="A236" s="33" t="s">
        <v>843</v>
      </c>
      <c r="B236" s="11" t="s">
        <v>101</v>
      </c>
      <c r="C236" s="11"/>
      <c r="D236" s="11"/>
      <c r="E236" s="12">
        <f t="shared" si="14"/>
        <v>1076</v>
      </c>
      <c r="F236" s="12">
        <f>F237+F241</f>
        <v>1076</v>
      </c>
      <c r="G236" s="12">
        <f>G237+G241</f>
        <v>0</v>
      </c>
      <c r="H236" s="12">
        <f t="shared" si="15"/>
        <v>1076</v>
      </c>
      <c r="I236" s="12">
        <f>I237+I241</f>
        <v>1076</v>
      </c>
      <c r="J236" s="12">
        <f>J237+J241</f>
        <v>0</v>
      </c>
    </row>
    <row r="237" spans="1:10" ht="137.25" customHeight="1">
      <c r="A237" s="11" t="s">
        <v>102</v>
      </c>
      <c r="B237" s="11" t="s">
        <v>103</v>
      </c>
      <c r="C237" s="7"/>
      <c r="D237" s="7"/>
      <c r="E237" s="12">
        <f t="shared" si="14"/>
        <v>1046</v>
      </c>
      <c r="F237" s="12">
        <f>F238</f>
        <v>1046</v>
      </c>
      <c r="G237" s="12">
        <f>G238</f>
        <v>0</v>
      </c>
      <c r="H237" s="12">
        <f t="shared" si="15"/>
        <v>1046</v>
      </c>
      <c r="I237" s="19">
        <f>I238</f>
        <v>1046</v>
      </c>
      <c r="J237" s="12">
        <f>J238</f>
        <v>0</v>
      </c>
    </row>
    <row r="238" spans="1:10" ht="28.5" customHeight="1">
      <c r="A238" s="31" t="s">
        <v>73</v>
      </c>
      <c r="B238" s="7" t="s">
        <v>104</v>
      </c>
      <c r="C238" s="7"/>
      <c r="D238" s="7"/>
      <c r="E238" s="6">
        <f t="shared" si="14"/>
        <v>1046</v>
      </c>
      <c r="F238" s="6">
        <f>F239+F240</f>
        <v>1046</v>
      </c>
      <c r="G238" s="6">
        <f>G239+G240</f>
        <v>0</v>
      </c>
      <c r="H238" s="6">
        <f t="shared" si="15"/>
        <v>1046</v>
      </c>
      <c r="I238" s="20">
        <f>I239+I240</f>
        <v>1046</v>
      </c>
      <c r="J238" s="6">
        <f>J239+J240</f>
        <v>0</v>
      </c>
    </row>
    <row r="239" spans="1:10" ht="68.25" customHeight="1">
      <c r="A239" s="7" t="s">
        <v>23</v>
      </c>
      <c r="B239" s="7" t="s">
        <v>104</v>
      </c>
      <c r="C239" s="7" t="s">
        <v>16</v>
      </c>
      <c r="D239" s="7" t="s">
        <v>26</v>
      </c>
      <c r="E239" s="6">
        <f t="shared" si="14"/>
        <v>885</v>
      </c>
      <c r="F239" s="6">
        <f>941-56</f>
        <v>885</v>
      </c>
      <c r="G239" s="6"/>
      <c r="H239" s="6">
        <f t="shared" si="15"/>
        <v>885</v>
      </c>
      <c r="I239" s="6">
        <f>941-56</f>
        <v>885</v>
      </c>
      <c r="J239" s="6"/>
    </row>
    <row r="240" spans="1:10" ht="99" customHeight="1">
      <c r="A240" s="7" t="s">
        <v>21</v>
      </c>
      <c r="B240" s="7" t="s">
        <v>104</v>
      </c>
      <c r="C240" s="7" t="s">
        <v>17</v>
      </c>
      <c r="D240" s="7" t="s">
        <v>32</v>
      </c>
      <c r="E240" s="6">
        <f t="shared" si="14"/>
        <v>161</v>
      </c>
      <c r="F240" s="6">
        <v>161</v>
      </c>
      <c r="G240" s="6"/>
      <c r="H240" s="6">
        <f t="shared" si="15"/>
        <v>161</v>
      </c>
      <c r="I240" s="20">
        <v>161</v>
      </c>
      <c r="J240" s="6"/>
    </row>
    <row r="241" spans="1:10" ht="173.25" customHeight="1">
      <c r="A241" s="11" t="s">
        <v>105</v>
      </c>
      <c r="B241" s="11" t="s">
        <v>106</v>
      </c>
      <c r="C241" s="7"/>
      <c r="D241" s="7"/>
      <c r="E241" s="12">
        <f t="shared" si="14"/>
        <v>30</v>
      </c>
      <c r="F241" s="12">
        <f>F242</f>
        <v>30</v>
      </c>
      <c r="G241" s="12">
        <f>G242</f>
        <v>0</v>
      </c>
      <c r="H241" s="12">
        <f t="shared" si="15"/>
        <v>30</v>
      </c>
      <c r="I241" s="19">
        <f>I242</f>
        <v>30</v>
      </c>
      <c r="J241" s="12">
        <f>J242</f>
        <v>0</v>
      </c>
    </row>
    <row r="242" spans="1:10" ht="35.25" customHeight="1">
      <c r="A242" s="31" t="s">
        <v>73</v>
      </c>
      <c r="B242" s="7" t="s">
        <v>107</v>
      </c>
      <c r="C242" s="7"/>
      <c r="D242" s="7"/>
      <c r="E242" s="6">
        <f t="shared" si="14"/>
        <v>30</v>
      </c>
      <c r="F242" s="6">
        <f>F243</f>
        <v>30</v>
      </c>
      <c r="G242" s="6">
        <f>G243</f>
        <v>0</v>
      </c>
      <c r="H242" s="6">
        <f t="shared" si="15"/>
        <v>30</v>
      </c>
      <c r="I242" s="20">
        <f>I243</f>
        <v>30</v>
      </c>
      <c r="J242" s="6">
        <f>J243</f>
        <v>0</v>
      </c>
    </row>
    <row r="243" spans="1:10" ht="72.75" customHeight="1">
      <c r="A243" s="7" t="s">
        <v>23</v>
      </c>
      <c r="B243" s="7" t="s">
        <v>107</v>
      </c>
      <c r="C243" s="7" t="s">
        <v>16</v>
      </c>
      <c r="D243" s="7" t="s">
        <v>26</v>
      </c>
      <c r="E243" s="6">
        <f t="shared" si="14"/>
        <v>30</v>
      </c>
      <c r="F243" s="6">
        <v>30</v>
      </c>
      <c r="G243" s="6"/>
      <c r="H243" s="6">
        <f t="shared" si="15"/>
        <v>30</v>
      </c>
      <c r="I243" s="6">
        <v>30</v>
      </c>
      <c r="J243" s="6"/>
    </row>
    <row r="244" spans="1:10" ht="134.25" customHeight="1">
      <c r="A244" s="33" t="s">
        <v>844</v>
      </c>
      <c r="B244" s="11" t="s">
        <v>108</v>
      </c>
      <c r="C244" s="11"/>
      <c r="D244" s="11"/>
      <c r="E244" s="12">
        <f t="shared" si="14"/>
        <v>16248</v>
      </c>
      <c r="F244" s="12">
        <f>F245+F248+F251</f>
        <v>16248</v>
      </c>
      <c r="G244" s="12">
        <f>G245+G248+G251</f>
        <v>0</v>
      </c>
      <c r="H244" s="12">
        <f t="shared" si="15"/>
        <v>16248</v>
      </c>
      <c r="I244" s="19">
        <f>I245+I248+I251</f>
        <v>16248</v>
      </c>
      <c r="J244" s="12">
        <f>J245+J248+J251</f>
        <v>0</v>
      </c>
    </row>
    <row r="245" spans="1:10" ht="117.75" customHeight="1">
      <c r="A245" s="11" t="s">
        <v>109</v>
      </c>
      <c r="B245" s="11" t="s">
        <v>110</v>
      </c>
      <c r="C245" s="11"/>
      <c r="D245" s="11"/>
      <c r="E245" s="12">
        <f t="shared" si="14"/>
        <v>4462</v>
      </c>
      <c r="F245" s="12">
        <f>F246</f>
        <v>4462</v>
      </c>
      <c r="G245" s="12">
        <f>G246</f>
        <v>0</v>
      </c>
      <c r="H245" s="12">
        <f t="shared" si="15"/>
        <v>4462</v>
      </c>
      <c r="I245" s="19">
        <f>I246</f>
        <v>4462</v>
      </c>
      <c r="J245" s="12">
        <f>J246</f>
        <v>0</v>
      </c>
    </row>
    <row r="246" spans="1:10" ht="71.25" customHeight="1">
      <c r="A246" s="31" t="s">
        <v>111</v>
      </c>
      <c r="B246" s="7" t="s">
        <v>112</v>
      </c>
      <c r="C246" s="7"/>
      <c r="D246" s="7"/>
      <c r="E246" s="6">
        <f t="shared" si="14"/>
        <v>4462</v>
      </c>
      <c r="F246" s="6">
        <f>F247</f>
        <v>4462</v>
      </c>
      <c r="G246" s="6">
        <f>G247</f>
        <v>0</v>
      </c>
      <c r="H246" s="6">
        <f t="shared" si="15"/>
        <v>4462</v>
      </c>
      <c r="I246" s="20">
        <f>I247</f>
        <v>4462</v>
      </c>
      <c r="J246" s="6">
        <f>J247</f>
        <v>0</v>
      </c>
    </row>
    <row r="247" spans="1:10" ht="171" customHeight="1">
      <c r="A247" s="31" t="s">
        <v>25</v>
      </c>
      <c r="B247" s="7" t="s">
        <v>112</v>
      </c>
      <c r="C247" s="7" t="s">
        <v>15</v>
      </c>
      <c r="D247" s="7" t="s">
        <v>26</v>
      </c>
      <c r="E247" s="6">
        <f t="shared" si="14"/>
        <v>4462</v>
      </c>
      <c r="F247" s="6">
        <v>4462</v>
      </c>
      <c r="G247" s="6"/>
      <c r="H247" s="6">
        <f t="shared" si="15"/>
        <v>4462</v>
      </c>
      <c r="I247" s="6">
        <v>4462</v>
      </c>
      <c r="J247" s="6"/>
    </row>
    <row r="248" spans="1:10" ht="141.75" customHeight="1">
      <c r="A248" s="11" t="s">
        <v>113</v>
      </c>
      <c r="B248" s="11" t="s">
        <v>114</v>
      </c>
      <c r="C248" s="11"/>
      <c r="D248" s="11"/>
      <c r="E248" s="12">
        <f t="shared" si="14"/>
        <v>569</v>
      </c>
      <c r="F248" s="12">
        <f>F249</f>
        <v>569</v>
      </c>
      <c r="G248" s="12">
        <f>G249</f>
        <v>0</v>
      </c>
      <c r="H248" s="12">
        <f t="shared" si="15"/>
        <v>569</v>
      </c>
      <c r="I248" s="19">
        <f>I249</f>
        <v>569</v>
      </c>
      <c r="J248" s="12">
        <f>J249</f>
        <v>0</v>
      </c>
    </row>
    <row r="249" spans="1:10" ht="71.25" customHeight="1">
      <c r="A249" s="31" t="s">
        <v>111</v>
      </c>
      <c r="B249" s="7" t="s">
        <v>115</v>
      </c>
      <c r="C249" s="7"/>
      <c r="D249" s="7"/>
      <c r="E249" s="6">
        <f t="shared" si="14"/>
        <v>569</v>
      </c>
      <c r="F249" s="6">
        <f>F250</f>
        <v>569</v>
      </c>
      <c r="G249" s="6">
        <f>G250</f>
        <v>0</v>
      </c>
      <c r="H249" s="6">
        <f t="shared" si="15"/>
        <v>569</v>
      </c>
      <c r="I249" s="20">
        <f>I250</f>
        <v>569</v>
      </c>
      <c r="J249" s="20">
        <f>J250</f>
        <v>0</v>
      </c>
    </row>
    <row r="250" spans="1:10" ht="72.75" customHeight="1">
      <c r="A250" s="7" t="s">
        <v>23</v>
      </c>
      <c r="B250" s="7" t="s">
        <v>115</v>
      </c>
      <c r="C250" s="7" t="s">
        <v>16</v>
      </c>
      <c r="D250" s="7" t="s">
        <v>26</v>
      </c>
      <c r="E250" s="6">
        <f t="shared" si="14"/>
        <v>569</v>
      </c>
      <c r="F250" s="6">
        <v>569</v>
      </c>
      <c r="G250" s="6"/>
      <c r="H250" s="6">
        <f t="shared" si="15"/>
        <v>569</v>
      </c>
      <c r="I250" s="20">
        <v>569</v>
      </c>
      <c r="J250" s="6"/>
    </row>
    <row r="251" spans="1:10" ht="81" customHeight="1">
      <c r="A251" s="11" t="s">
        <v>264</v>
      </c>
      <c r="B251" s="11" t="s">
        <v>116</v>
      </c>
      <c r="C251" s="11"/>
      <c r="D251" s="11"/>
      <c r="E251" s="12">
        <f t="shared" si="14"/>
        <v>11217</v>
      </c>
      <c r="F251" s="12">
        <f>F252</f>
        <v>11217</v>
      </c>
      <c r="G251" s="12">
        <f>G252</f>
        <v>0</v>
      </c>
      <c r="H251" s="12">
        <f t="shared" si="15"/>
        <v>11217</v>
      </c>
      <c r="I251" s="19">
        <f>I252</f>
        <v>11217</v>
      </c>
      <c r="J251" s="12">
        <f>J252</f>
        <v>0</v>
      </c>
    </row>
    <row r="252" spans="1:10" ht="83.25" customHeight="1">
      <c r="A252" s="7" t="s">
        <v>64</v>
      </c>
      <c r="B252" s="7" t="s">
        <v>117</v>
      </c>
      <c r="C252" s="7"/>
      <c r="D252" s="7"/>
      <c r="E252" s="6">
        <f t="shared" si="14"/>
        <v>11217</v>
      </c>
      <c r="F252" s="6">
        <f>F253</f>
        <v>11217</v>
      </c>
      <c r="G252" s="6">
        <f>G253</f>
        <v>0</v>
      </c>
      <c r="H252" s="6">
        <f t="shared" si="15"/>
        <v>11217</v>
      </c>
      <c r="I252" s="20">
        <f>I253</f>
        <v>11217</v>
      </c>
      <c r="J252" s="6">
        <f>J253</f>
        <v>0</v>
      </c>
    </row>
    <row r="253" spans="1:10" ht="99" customHeight="1">
      <c r="A253" s="7" t="s">
        <v>21</v>
      </c>
      <c r="B253" s="7" t="s">
        <v>117</v>
      </c>
      <c r="C253" s="7" t="s">
        <v>17</v>
      </c>
      <c r="D253" s="7" t="s">
        <v>26</v>
      </c>
      <c r="E253" s="6">
        <f t="shared" si="14"/>
        <v>11217</v>
      </c>
      <c r="F253" s="6">
        <v>11217</v>
      </c>
      <c r="G253" s="6"/>
      <c r="H253" s="6">
        <f t="shared" si="15"/>
        <v>11217</v>
      </c>
      <c r="I253" s="6">
        <v>11217</v>
      </c>
      <c r="J253" s="6"/>
    </row>
    <row r="254" spans="1:10" ht="115.5" customHeight="1">
      <c r="A254" s="33" t="s">
        <v>965</v>
      </c>
      <c r="B254" s="11" t="s">
        <v>967</v>
      </c>
      <c r="C254" s="7"/>
      <c r="D254" s="7"/>
      <c r="E254" s="6">
        <f>F254+G254</f>
        <v>70</v>
      </c>
      <c r="F254" s="6">
        <f>F255</f>
        <v>70</v>
      </c>
      <c r="G254" s="6"/>
      <c r="H254" s="6">
        <f>I254+J254</f>
        <v>70</v>
      </c>
      <c r="I254" s="6">
        <f>I255</f>
        <v>70</v>
      </c>
      <c r="J254" s="6"/>
    </row>
    <row r="255" spans="1:10" ht="111" customHeight="1">
      <c r="A255" s="11" t="s">
        <v>966</v>
      </c>
      <c r="B255" s="11" t="s">
        <v>968</v>
      </c>
      <c r="C255" s="7"/>
      <c r="D255" s="7"/>
      <c r="E255" s="12">
        <f>F255+G255</f>
        <v>70</v>
      </c>
      <c r="F255" s="12">
        <f>F256</f>
        <v>70</v>
      </c>
      <c r="G255" s="12">
        <f>G256</f>
        <v>0</v>
      </c>
      <c r="H255" s="12">
        <f>I255+J255</f>
        <v>70</v>
      </c>
      <c r="I255" s="12">
        <f>I256</f>
        <v>70</v>
      </c>
      <c r="J255" s="12">
        <f>J256</f>
        <v>0</v>
      </c>
    </row>
    <row r="256" spans="1:10" ht="24.75" customHeight="1">
      <c r="A256" s="31" t="s">
        <v>73</v>
      </c>
      <c r="B256" s="7" t="s">
        <v>969</v>
      </c>
      <c r="C256" s="7"/>
      <c r="D256" s="7"/>
      <c r="E256" s="6">
        <f>F256+G256</f>
        <v>70</v>
      </c>
      <c r="F256" s="6">
        <f>F257</f>
        <v>70</v>
      </c>
      <c r="G256" s="6">
        <f>G257</f>
        <v>0</v>
      </c>
      <c r="H256" s="6">
        <f>I256+J256</f>
        <v>70</v>
      </c>
      <c r="I256" s="6">
        <f>I257</f>
        <v>70</v>
      </c>
      <c r="J256" s="6">
        <f>J257</f>
        <v>0</v>
      </c>
    </row>
    <row r="257" spans="1:10" ht="57" customHeight="1">
      <c r="A257" s="7" t="s">
        <v>23</v>
      </c>
      <c r="B257" s="7" t="s">
        <v>969</v>
      </c>
      <c r="C257" s="7" t="s">
        <v>16</v>
      </c>
      <c r="D257" s="7" t="s">
        <v>26</v>
      </c>
      <c r="E257" s="6">
        <f>F257+G257</f>
        <v>70</v>
      </c>
      <c r="F257" s="6">
        <v>70</v>
      </c>
      <c r="G257" s="6"/>
      <c r="H257" s="6">
        <f>I257+J257</f>
        <v>70</v>
      </c>
      <c r="I257" s="6">
        <v>70</v>
      </c>
      <c r="J257" s="6"/>
    </row>
    <row r="258" spans="1:10" ht="88.5" customHeight="1">
      <c r="A258" s="33" t="s">
        <v>825</v>
      </c>
      <c r="B258" s="11" t="s">
        <v>54</v>
      </c>
      <c r="C258" s="11"/>
      <c r="D258" s="11"/>
      <c r="E258" s="12">
        <f aca="true" t="shared" si="16" ref="E258:E269">F258+G258</f>
        <v>397520</v>
      </c>
      <c r="F258" s="12">
        <f>F259+F265+F270+F277+F292+F296</f>
        <v>379160</v>
      </c>
      <c r="G258" s="12">
        <f>G259+G265+G270+G277+G292+G296</f>
        <v>18360</v>
      </c>
      <c r="H258" s="12">
        <f t="shared" si="15"/>
        <v>407680</v>
      </c>
      <c r="I258" s="12">
        <f>I259+I270+I277+I292+I296</f>
        <v>380176</v>
      </c>
      <c r="J258" s="12">
        <f>J259+J270+J277+J292+J296</f>
        <v>27504</v>
      </c>
    </row>
    <row r="259" spans="1:10" ht="46.5" customHeight="1">
      <c r="A259" s="33" t="s">
        <v>55</v>
      </c>
      <c r="B259" s="11" t="s">
        <v>56</v>
      </c>
      <c r="C259" s="11"/>
      <c r="D259" s="11"/>
      <c r="E259" s="12">
        <f t="shared" si="16"/>
        <v>56787</v>
      </c>
      <c r="F259" s="12">
        <f>F260</f>
        <v>56787</v>
      </c>
      <c r="G259" s="12">
        <f>G260</f>
        <v>0</v>
      </c>
      <c r="H259" s="12">
        <f t="shared" si="15"/>
        <v>87347</v>
      </c>
      <c r="I259" s="19">
        <f>I260+I265</f>
        <v>59843</v>
      </c>
      <c r="J259" s="19">
        <f>J260+J265</f>
        <v>27504</v>
      </c>
    </row>
    <row r="260" spans="1:10" ht="84" customHeight="1">
      <c r="A260" s="33" t="s">
        <v>645</v>
      </c>
      <c r="B260" s="11" t="s">
        <v>57</v>
      </c>
      <c r="C260" s="11"/>
      <c r="D260" s="11"/>
      <c r="E260" s="12">
        <f t="shared" si="16"/>
        <v>56787</v>
      </c>
      <c r="F260" s="12">
        <f>F261</f>
        <v>56787</v>
      </c>
      <c r="G260" s="12">
        <f>G261</f>
        <v>0</v>
      </c>
      <c r="H260" s="12">
        <f t="shared" si="15"/>
        <v>56787</v>
      </c>
      <c r="I260" s="19">
        <f>I261</f>
        <v>56787</v>
      </c>
      <c r="J260" s="19">
        <f>J261</f>
        <v>0</v>
      </c>
    </row>
    <row r="261" spans="1:10" ht="79.5" customHeight="1">
      <c r="A261" s="31" t="s">
        <v>58</v>
      </c>
      <c r="B261" s="7" t="s">
        <v>59</v>
      </c>
      <c r="C261" s="7"/>
      <c r="D261" s="7"/>
      <c r="E261" s="6">
        <f t="shared" si="16"/>
        <v>56787</v>
      </c>
      <c r="F261" s="6">
        <f>F262+F263+F264</f>
        <v>56787</v>
      </c>
      <c r="G261" s="6">
        <f>G262+G263</f>
        <v>0</v>
      </c>
      <c r="H261" s="6">
        <f t="shared" si="15"/>
        <v>56787</v>
      </c>
      <c r="I261" s="20">
        <f>I262+I263+I264</f>
        <v>56787</v>
      </c>
      <c r="J261" s="20">
        <f>J262+J263</f>
        <v>0</v>
      </c>
    </row>
    <row r="262" spans="1:10" ht="167.25" customHeight="1">
      <c r="A262" s="5" t="s">
        <v>25</v>
      </c>
      <c r="B262" s="7" t="s">
        <v>59</v>
      </c>
      <c r="C262" s="7" t="s">
        <v>15</v>
      </c>
      <c r="D262" s="7" t="s">
        <v>32</v>
      </c>
      <c r="E262" s="6">
        <f t="shared" si="16"/>
        <v>52284</v>
      </c>
      <c r="F262" s="6">
        <v>52284</v>
      </c>
      <c r="G262" s="6">
        <v>0</v>
      </c>
      <c r="H262" s="6">
        <f t="shared" si="15"/>
        <v>52284</v>
      </c>
      <c r="I262" s="20">
        <v>52284</v>
      </c>
      <c r="J262" s="6">
        <v>0</v>
      </c>
    </row>
    <row r="263" spans="1:10" ht="69" customHeight="1">
      <c r="A263" s="7" t="s">
        <v>23</v>
      </c>
      <c r="B263" s="7" t="s">
        <v>59</v>
      </c>
      <c r="C263" s="7" t="s">
        <v>16</v>
      </c>
      <c r="D263" s="7" t="s">
        <v>32</v>
      </c>
      <c r="E263" s="6">
        <f t="shared" si="16"/>
        <v>3953</v>
      </c>
      <c r="F263" s="6">
        <f>3948-6+11</f>
        <v>3953</v>
      </c>
      <c r="G263" s="6">
        <v>0</v>
      </c>
      <c r="H263" s="6">
        <f t="shared" si="15"/>
        <v>3953</v>
      </c>
      <c r="I263" s="20">
        <f>3948-6+11</f>
        <v>3953</v>
      </c>
      <c r="J263" s="6">
        <v>0</v>
      </c>
    </row>
    <row r="264" spans="1:10" ht="48" customHeight="1">
      <c r="A264" s="40" t="s">
        <v>22</v>
      </c>
      <c r="B264" s="7" t="s">
        <v>59</v>
      </c>
      <c r="C264" s="7" t="s">
        <v>18</v>
      </c>
      <c r="D264" s="7" t="s">
        <v>32</v>
      </c>
      <c r="E264" s="6">
        <f t="shared" si="16"/>
        <v>550</v>
      </c>
      <c r="F264" s="6">
        <v>550</v>
      </c>
      <c r="G264" s="6"/>
      <c r="H264" s="6">
        <f aca="true" t="shared" si="17" ref="H264:H269">I264+J264</f>
        <v>550</v>
      </c>
      <c r="I264" s="20">
        <v>550</v>
      </c>
      <c r="J264" s="20"/>
    </row>
    <row r="265" spans="1:10" ht="77.25" customHeight="1">
      <c r="A265" s="33" t="s">
        <v>945</v>
      </c>
      <c r="B265" s="11" t="s">
        <v>946</v>
      </c>
      <c r="C265" s="11"/>
      <c r="D265" s="11"/>
      <c r="E265" s="12">
        <f t="shared" si="16"/>
        <v>0</v>
      </c>
      <c r="F265" s="12">
        <f>F266+F268</f>
        <v>0</v>
      </c>
      <c r="G265" s="12">
        <f>G266+G268</f>
        <v>0</v>
      </c>
      <c r="H265" s="12">
        <f t="shared" si="17"/>
        <v>30560</v>
      </c>
      <c r="I265" s="12">
        <f>I266+I268</f>
        <v>3056</v>
      </c>
      <c r="J265" s="12">
        <f>J266+J268</f>
        <v>27504</v>
      </c>
    </row>
    <row r="266" spans="1:10" ht="135" customHeight="1">
      <c r="A266" s="7" t="s">
        <v>944</v>
      </c>
      <c r="B266" s="7" t="s">
        <v>947</v>
      </c>
      <c r="C266" s="7"/>
      <c r="D266" s="7"/>
      <c r="E266" s="6">
        <f t="shared" si="16"/>
        <v>0</v>
      </c>
      <c r="F266" s="6">
        <f>F267</f>
        <v>0</v>
      </c>
      <c r="G266" s="6">
        <f>G267</f>
        <v>0</v>
      </c>
      <c r="H266" s="6">
        <f t="shared" si="17"/>
        <v>27504</v>
      </c>
      <c r="I266" s="6">
        <f>I267</f>
        <v>0</v>
      </c>
      <c r="J266" s="6">
        <f>J267</f>
        <v>27504</v>
      </c>
    </row>
    <row r="267" spans="1:10" ht="61.5" customHeight="1">
      <c r="A267" s="7" t="s">
        <v>23</v>
      </c>
      <c r="B267" s="7" t="s">
        <v>947</v>
      </c>
      <c r="C267" s="7" t="s">
        <v>16</v>
      </c>
      <c r="D267" s="7" t="s">
        <v>32</v>
      </c>
      <c r="E267" s="6">
        <f t="shared" si="16"/>
        <v>0</v>
      </c>
      <c r="F267" s="6"/>
      <c r="G267" s="6"/>
      <c r="H267" s="6">
        <f t="shared" si="17"/>
        <v>27504</v>
      </c>
      <c r="I267" s="20"/>
      <c r="J267" s="20">
        <v>27504</v>
      </c>
    </row>
    <row r="268" spans="1:10" ht="139.5" customHeight="1">
      <c r="A268" s="7" t="s">
        <v>944</v>
      </c>
      <c r="B268" s="7" t="s">
        <v>948</v>
      </c>
      <c r="C268" s="7"/>
      <c r="D268" s="7"/>
      <c r="E268" s="6">
        <f t="shared" si="16"/>
        <v>0</v>
      </c>
      <c r="F268" s="6">
        <f>F269</f>
        <v>0</v>
      </c>
      <c r="G268" s="6">
        <f>G269</f>
        <v>0</v>
      </c>
      <c r="H268" s="6">
        <f t="shared" si="17"/>
        <v>3056</v>
      </c>
      <c r="I268" s="6">
        <f>I269</f>
        <v>3056</v>
      </c>
      <c r="J268" s="6">
        <f>J269</f>
        <v>0</v>
      </c>
    </row>
    <row r="269" spans="1:10" ht="58.5" customHeight="1">
      <c r="A269" s="7" t="s">
        <v>23</v>
      </c>
      <c r="B269" s="7" t="s">
        <v>948</v>
      </c>
      <c r="C269" s="7" t="s">
        <v>16</v>
      </c>
      <c r="D269" s="7" t="s">
        <v>32</v>
      </c>
      <c r="E269" s="6">
        <f t="shared" si="16"/>
        <v>0</v>
      </c>
      <c r="F269" s="6"/>
      <c r="G269" s="6"/>
      <c r="H269" s="6">
        <f t="shared" si="17"/>
        <v>3056</v>
      </c>
      <c r="I269" s="20">
        <v>3056</v>
      </c>
      <c r="J269" s="20"/>
    </row>
    <row r="270" spans="1:10" ht="55.5" customHeight="1">
      <c r="A270" s="33" t="s">
        <v>61</v>
      </c>
      <c r="B270" s="11" t="s">
        <v>62</v>
      </c>
      <c r="C270" s="11"/>
      <c r="D270" s="11"/>
      <c r="E270" s="12">
        <f aca="true" t="shared" si="18" ref="E270:E288">F270+G270</f>
        <v>39533</v>
      </c>
      <c r="F270" s="12">
        <f>F271</f>
        <v>39533</v>
      </c>
      <c r="G270" s="12">
        <f>G271</f>
        <v>0</v>
      </c>
      <c r="H270" s="12">
        <f aca="true" t="shared" si="19" ref="H270:H275">I270+J270</f>
        <v>39533</v>
      </c>
      <c r="I270" s="19">
        <f>I271</f>
        <v>39533</v>
      </c>
      <c r="J270" s="19">
        <f>J271</f>
        <v>0</v>
      </c>
    </row>
    <row r="271" spans="1:10" ht="86.25" customHeight="1">
      <c r="A271" s="38" t="s">
        <v>644</v>
      </c>
      <c r="B271" s="11" t="s">
        <v>63</v>
      </c>
      <c r="C271" s="11"/>
      <c r="D271" s="11"/>
      <c r="E271" s="12">
        <f t="shared" si="18"/>
        <v>39533</v>
      </c>
      <c r="F271" s="12">
        <f>F272</f>
        <v>39533</v>
      </c>
      <c r="G271" s="12">
        <f>G272</f>
        <v>0</v>
      </c>
      <c r="H271" s="12">
        <f t="shared" si="19"/>
        <v>39533</v>
      </c>
      <c r="I271" s="19">
        <f>I272</f>
        <v>39533</v>
      </c>
      <c r="J271" s="12">
        <f>J272</f>
        <v>0</v>
      </c>
    </row>
    <row r="272" spans="1:10" ht="79.5" customHeight="1">
      <c r="A272" s="31" t="s">
        <v>64</v>
      </c>
      <c r="B272" s="7" t="s">
        <v>65</v>
      </c>
      <c r="C272" s="7"/>
      <c r="D272" s="7"/>
      <c r="E272" s="6">
        <f t="shared" si="18"/>
        <v>39533</v>
      </c>
      <c r="F272" s="6">
        <f>F273+F274+F275+F276</f>
        <v>39533</v>
      </c>
      <c r="G272" s="6">
        <f>G273+G274+G275</f>
        <v>0</v>
      </c>
      <c r="H272" s="6">
        <f t="shared" si="19"/>
        <v>39533</v>
      </c>
      <c r="I272" s="20">
        <f>I273+I274+I275+I276</f>
        <v>39533</v>
      </c>
      <c r="J272" s="20">
        <f>J273+J274+J275</f>
        <v>0</v>
      </c>
    </row>
    <row r="273" spans="1:10" ht="168.75" customHeight="1">
      <c r="A273" s="5" t="s">
        <v>25</v>
      </c>
      <c r="B273" s="7" t="s">
        <v>65</v>
      </c>
      <c r="C273" s="7" t="s">
        <v>15</v>
      </c>
      <c r="D273" s="7" t="s">
        <v>32</v>
      </c>
      <c r="E273" s="6">
        <f t="shared" si="18"/>
        <v>21777</v>
      </c>
      <c r="F273" s="6">
        <v>21777</v>
      </c>
      <c r="G273" s="6"/>
      <c r="H273" s="6">
        <f t="shared" si="19"/>
        <v>21777</v>
      </c>
      <c r="I273" s="20">
        <v>21777</v>
      </c>
      <c r="J273" s="6"/>
    </row>
    <row r="274" spans="1:10" ht="66" customHeight="1">
      <c r="A274" s="7" t="s">
        <v>23</v>
      </c>
      <c r="B274" s="7" t="s">
        <v>65</v>
      </c>
      <c r="C274" s="7" t="s">
        <v>16</v>
      </c>
      <c r="D274" s="7" t="s">
        <v>32</v>
      </c>
      <c r="E274" s="6">
        <f t="shared" si="18"/>
        <v>2428</v>
      </c>
      <c r="F274" s="6">
        <v>2428</v>
      </c>
      <c r="G274" s="6"/>
      <c r="H274" s="6">
        <f t="shared" si="19"/>
        <v>2428</v>
      </c>
      <c r="I274" s="20">
        <v>2428</v>
      </c>
      <c r="J274" s="6">
        <v>0</v>
      </c>
    </row>
    <row r="275" spans="1:10" ht="93" customHeight="1">
      <c r="A275" s="7" t="s">
        <v>21</v>
      </c>
      <c r="B275" s="7" t="s">
        <v>65</v>
      </c>
      <c r="C275" s="7" t="s">
        <v>17</v>
      </c>
      <c r="D275" s="7" t="s">
        <v>32</v>
      </c>
      <c r="E275" s="6">
        <f t="shared" si="18"/>
        <v>15177</v>
      </c>
      <c r="F275" s="6">
        <v>15177</v>
      </c>
      <c r="G275" s="6"/>
      <c r="H275" s="6">
        <f t="shared" si="19"/>
        <v>15177</v>
      </c>
      <c r="I275" s="20">
        <v>15177</v>
      </c>
      <c r="J275" s="6"/>
    </row>
    <row r="276" spans="1:10" ht="47.25" customHeight="1">
      <c r="A276" s="40" t="s">
        <v>22</v>
      </c>
      <c r="B276" s="7" t="s">
        <v>65</v>
      </c>
      <c r="C276" s="7" t="s">
        <v>18</v>
      </c>
      <c r="D276" s="7" t="s">
        <v>32</v>
      </c>
      <c r="E276" s="6">
        <f>F276+G276</f>
        <v>151</v>
      </c>
      <c r="F276" s="6">
        <v>151</v>
      </c>
      <c r="G276" s="6"/>
      <c r="H276" s="6">
        <f>I276+J276</f>
        <v>151</v>
      </c>
      <c r="I276" s="20">
        <v>151</v>
      </c>
      <c r="J276" s="20"/>
    </row>
    <row r="277" spans="1:10" ht="51.75" customHeight="1">
      <c r="A277" s="33" t="s">
        <v>66</v>
      </c>
      <c r="B277" s="11" t="s">
        <v>67</v>
      </c>
      <c r="C277" s="7"/>
      <c r="D277" s="7"/>
      <c r="E277" s="12">
        <f>F277+G277</f>
        <v>203142</v>
      </c>
      <c r="F277" s="12">
        <f>F278+F284+F289</f>
        <v>184782</v>
      </c>
      <c r="G277" s="12">
        <f>G278+G284+G289</f>
        <v>18360</v>
      </c>
      <c r="H277" s="12">
        <f>I277+J277</f>
        <v>182742</v>
      </c>
      <c r="I277" s="12">
        <f>I278+I284+I289</f>
        <v>182742</v>
      </c>
      <c r="J277" s="12">
        <f>J278+J284+J289</f>
        <v>0</v>
      </c>
    </row>
    <row r="278" spans="1:10" ht="120.75" customHeight="1">
      <c r="A278" s="38" t="s">
        <v>68</v>
      </c>
      <c r="B278" s="11" t="s">
        <v>69</v>
      </c>
      <c r="C278" s="11"/>
      <c r="D278" s="11"/>
      <c r="E278" s="12">
        <f t="shared" si="18"/>
        <v>181724</v>
      </c>
      <c r="F278" s="12">
        <f>F279</f>
        <v>181724</v>
      </c>
      <c r="G278" s="12">
        <f>G279</f>
        <v>0</v>
      </c>
      <c r="H278" s="12">
        <f aca="true" t="shared" si="20" ref="H278:H299">I278+J278</f>
        <v>181724</v>
      </c>
      <c r="I278" s="19">
        <f>I279</f>
        <v>181724</v>
      </c>
      <c r="J278" s="19">
        <f>J279</f>
        <v>0</v>
      </c>
    </row>
    <row r="279" spans="1:10" ht="75" customHeight="1">
      <c r="A279" s="31" t="s">
        <v>64</v>
      </c>
      <c r="B279" s="7" t="s">
        <v>70</v>
      </c>
      <c r="C279" s="7"/>
      <c r="D279" s="7"/>
      <c r="E279" s="6">
        <f t="shared" si="18"/>
        <v>181724</v>
      </c>
      <c r="F279" s="6">
        <f>F280+F281+F282+F283</f>
        <v>181724</v>
      </c>
      <c r="G279" s="6">
        <f>G280+G281+G282+G283</f>
        <v>0</v>
      </c>
      <c r="H279" s="6">
        <f t="shared" si="20"/>
        <v>181724</v>
      </c>
      <c r="I279" s="20">
        <f>I280+I281+I282+I283</f>
        <v>181724</v>
      </c>
      <c r="J279" s="6">
        <f>J280+J281+J282+J283</f>
        <v>0</v>
      </c>
    </row>
    <row r="280" spans="1:10" ht="168" customHeight="1">
      <c r="A280" s="5" t="s">
        <v>25</v>
      </c>
      <c r="B280" s="7" t="s">
        <v>70</v>
      </c>
      <c r="C280" s="7" t="s">
        <v>15</v>
      </c>
      <c r="D280" s="7" t="s">
        <v>32</v>
      </c>
      <c r="E280" s="6">
        <f t="shared" si="18"/>
        <v>46221</v>
      </c>
      <c r="F280" s="6">
        <v>46221</v>
      </c>
      <c r="G280" s="6"/>
      <c r="H280" s="6">
        <f t="shared" si="20"/>
        <v>46221</v>
      </c>
      <c r="I280" s="20">
        <v>46221</v>
      </c>
      <c r="J280" s="6"/>
    </row>
    <row r="281" spans="1:10" ht="69.75" customHeight="1">
      <c r="A281" s="7" t="s">
        <v>23</v>
      </c>
      <c r="B281" s="7" t="s">
        <v>70</v>
      </c>
      <c r="C281" s="7" t="s">
        <v>16</v>
      </c>
      <c r="D281" s="7" t="s">
        <v>32</v>
      </c>
      <c r="E281" s="6">
        <f t="shared" si="18"/>
        <v>5881</v>
      </c>
      <c r="F281" s="6">
        <v>5881</v>
      </c>
      <c r="G281" s="6"/>
      <c r="H281" s="6">
        <f t="shared" si="20"/>
        <v>5881</v>
      </c>
      <c r="I281" s="20">
        <v>5881</v>
      </c>
      <c r="J281" s="6"/>
    </row>
    <row r="282" spans="1:10" ht="93.75" customHeight="1">
      <c r="A282" s="7" t="s">
        <v>21</v>
      </c>
      <c r="B282" s="7" t="s">
        <v>70</v>
      </c>
      <c r="C282" s="7" t="s">
        <v>17</v>
      </c>
      <c r="D282" s="7" t="s">
        <v>32</v>
      </c>
      <c r="E282" s="6">
        <f t="shared" si="18"/>
        <v>127875</v>
      </c>
      <c r="F282" s="6">
        <v>127875</v>
      </c>
      <c r="G282" s="6"/>
      <c r="H282" s="6">
        <f t="shared" si="20"/>
        <v>127875</v>
      </c>
      <c r="I282" s="20">
        <v>127875</v>
      </c>
      <c r="J282" s="6"/>
    </row>
    <row r="283" spans="1:10" ht="45" customHeight="1">
      <c r="A283" s="7" t="s">
        <v>22</v>
      </c>
      <c r="B283" s="7" t="s">
        <v>70</v>
      </c>
      <c r="C283" s="7" t="s">
        <v>18</v>
      </c>
      <c r="D283" s="7" t="s">
        <v>32</v>
      </c>
      <c r="E283" s="6">
        <f t="shared" si="18"/>
        <v>1747</v>
      </c>
      <c r="F283" s="6">
        <v>1747</v>
      </c>
      <c r="G283" s="6"/>
      <c r="H283" s="6">
        <f t="shared" si="20"/>
        <v>1747</v>
      </c>
      <c r="I283" s="20">
        <v>1747</v>
      </c>
      <c r="J283" s="6"/>
    </row>
    <row r="284" spans="1:10" ht="141" customHeight="1">
      <c r="A284" s="38" t="s">
        <v>949</v>
      </c>
      <c r="B284" s="11" t="s">
        <v>950</v>
      </c>
      <c r="C284" s="7"/>
      <c r="D284" s="7"/>
      <c r="E284" s="12">
        <f t="shared" si="18"/>
        <v>20400</v>
      </c>
      <c r="F284" s="12">
        <f>F285+F287</f>
        <v>2040</v>
      </c>
      <c r="G284" s="12">
        <f>G285+G287</f>
        <v>18360</v>
      </c>
      <c r="H284" s="12">
        <f t="shared" si="20"/>
        <v>0</v>
      </c>
      <c r="I284" s="12">
        <f>I285+I287</f>
        <v>0</v>
      </c>
      <c r="J284" s="12">
        <f>J285+J287</f>
        <v>0</v>
      </c>
    </row>
    <row r="285" spans="1:10" ht="129.75" customHeight="1">
      <c r="A285" s="7" t="s">
        <v>765</v>
      </c>
      <c r="B285" s="7" t="s">
        <v>951</v>
      </c>
      <c r="C285" s="7"/>
      <c r="D285" s="7"/>
      <c r="E285" s="6">
        <f t="shared" si="18"/>
        <v>18360</v>
      </c>
      <c r="F285" s="6">
        <f>F286</f>
        <v>0</v>
      </c>
      <c r="G285" s="6">
        <f>G286</f>
        <v>18360</v>
      </c>
      <c r="H285" s="6">
        <f t="shared" si="20"/>
        <v>0</v>
      </c>
      <c r="I285" s="6">
        <f>I286</f>
        <v>0</v>
      </c>
      <c r="J285" s="6">
        <f>J286</f>
        <v>0</v>
      </c>
    </row>
    <row r="286" spans="1:10" ht="69.75" customHeight="1">
      <c r="A286" s="7" t="s">
        <v>23</v>
      </c>
      <c r="B286" s="7" t="s">
        <v>951</v>
      </c>
      <c r="C286" s="7" t="s">
        <v>16</v>
      </c>
      <c r="D286" s="7" t="s">
        <v>32</v>
      </c>
      <c r="E286" s="6">
        <f t="shared" si="18"/>
        <v>18360</v>
      </c>
      <c r="F286" s="6"/>
      <c r="G286" s="6">
        <v>18360</v>
      </c>
      <c r="H286" s="6">
        <f t="shared" si="20"/>
        <v>0</v>
      </c>
      <c r="I286" s="20"/>
      <c r="J286" s="6"/>
    </row>
    <row r="287" spans="1:10" ht="122.25" customHeight="1">
      <c r="A287" s="7" t="s">
        <v>765</v>
      </c>
      <c r="B287" s="7" t="s">
        <v>952</v>
      </c>
      <c r="C287" s="7"/>
      <c r="D287" s="7"/>
      <c r="E287" s="6">
        <f t="shared" si="18"/>
        <v>2040</v>
      </c>
      <c r="F287" s="6">
        <f>F288</f>
        <v>2040</v>
      </c>
      <c r="G287" s="6">
        <f>G288</f>
        <v>0</v>
      </c>
      <c r="H287" s="6">
        <f t="shared" si="20"/>
        <v>0</v>
      </c>
      <c r="I287" s="6">
        <f>I288</f>
        <v>0</v>
      </c>
      <c r="J287" s="6">
        <f>J288</f>
        <v>0</v>
      </c>
    </row>
    <row r="288" spans="1:10" ht="65.25" customHeight="1">
      <c r="A288" s="7" t="s">
        <v>23</v>
      </c>
      <c r="B288" s="7" t="s">
        <v>952</v>
      </c>
      <c r="C288" s="7" t="s">
        <v>16</v>
      </c>
      <c r="D288" s="7" t="s">
        <v>32</v>
      </c>
      <c r="E288" s="6">
        <f t="shared" si="18"/>
        <v>2040</v>
      </c>
      <c r="F288" s="6">
        <v>2040</v>
      </c>
      <c r="G288" s="6"/>
      <c r="H288" s="6">
        <f t="shared" si="20"/>
        <v>0</v>
      </c>
      <c r="I288" s="20"/>
      <c r="J288" s="6"/>
    </row>
    <row r="289" spans="1:10" ht="172.5" customHeight="1">
      <c r="A289" s="38" t="s">
        <v>646</v>
      </c>
      <c r="B289" s="11" t="s">
        <v>72</v>
      </c>
      <c r="C289" s="11"/>
      <c r="D289" s="11"/>
      <c r="E289" s="12">
        <f aca="true" t="shared" si="21" ref="E289:E305">F289+G289</f>
        <v>1018</v>
      </c>
      <c r="F289" s="12">
        <f>F290</f>
        <v>1018</v>
      </c>
      <c r="G289" s="12">
        <f>G290</f>
        <v>0</v>
      </c>
      <c r="H289" s="12">
        <f t="shared" si="20"/>
        <v>1018</v>
      </c>
      <c r="I289" s="19">
        <f>I290</f>
        <v>1018</v>
      </c>
      <c r="J289" s="12">
        <f>J290</f>
        <v>0</v>
      </c>
    </row>
    <row r="290" spans="1:10" ht="37.5" customHeight="1">
      <c r="A290" s="31" t="s">
        <v>73</v>
      </c>
      <c r="B290" s="7" t="s">
        <v>74</v>
      </c>
      <c r="C290" s="7"/>
      <c r="D290" s="7"/>
      <c r="E290" s="6">
        <f t="shared" si="21"/>
        <v>1018</v>
      </c>
      <c r="F290" s="6">
        <f>F291</f>
        <v>1018</v>
      </c>
      <c r="G290" s="6">
        <f>G291</f>
        <v>0</v>
      </c>
      <c r="H290" s="6">
        <f t="shared" si="20"/>
        <v>1018</v>
      </c>
      <c r="I290" s="20">
        <f>I291</f>
        <v>1018</v>
      </c>
      <c r="J290" s="6">
        <f>J291</f>
        <v>0</v>
      </c>
    </row>
    <row r="291" spans="1:10" ht="90" customHeight="1">
      <c r="A291" s="7" t="s">
        <v>21</v>
      </c>
      <c r="B291" s="7" t="s">
        <v>74</v>
      </c>
      <c r="C291" s="7" t="s">
        <v>17</v>
      </c>
      <c r="D291" s="7" t="s">
        <v>32</v>
      </c>
      <c r="E291" s="6">
        <f t="shared" si="21"/>
        <v>1018</v>
      </c>
      <c r="F291" s="6">
        <v>1018</v>
      </c>
      <c r="G291" s="6"/>
      <c r="H291" s="6">
        <f t="shared" si="20"/>
        <v>1018</v>
      </c>
      <c r="I291" s="20">
        <v>1018</v>
      </c>
      <c r="J291" s="6"/>
    </row>
    <row r="292" spans="1:10" ht="57.75" customHeight="1">
      <c r="A292" s="33" t="s">
        <v>75</v>
      </c>
      <c r="B292" s="11" t="s">
        <v>76</v>
      </c>
      <c r="C292" s="11"/>
      <c r="D292" s="11"/>
      <c r="E292" s="12">
        <f t="shared" si="21"/>
        <v>40941</v>
      </c>
      <c r="F292" s="12">
        <f>F293</f>
        <v>40941</v>
      </c>
      <c r="G292" s="12">
        <f>G293</f>
        <v>0</v>
      </c>
      <c r="H292" s="12">
        <f t="shared" si="20"/>
        <v>40941</v>
      </c>
      <c r="I292" s="19">
        <f aca="true" t="shared" si="22" ref="F292:J294">I293</f>
        <v>40941</v>
      </c>
      <c r="J292" s="12">
        <f t="shared" si="22"/>
        <v>0</v>
      </c>
    </row>
    <row r="293" spans="1:10" ht="81.75" customHeight="1">
      <c r="A293" s="11" t="s">
        <v>647</v>
      </c>
      <c r="B293" s="11" t="s">
        <v>77</v>
      </c>
      <c r="C293" s="11"/>
      <c r="D293" s="11"/>
      <c r="E293" s="12">
        <f t="shared" si="21"/>
        <v>40941</v>
      </c>
      <c r="F293" s="12">
        <f t="shared" si="22"/>
        <v>40941</v>
      </c>
      <c r="G293" s="12">
        <f t="shared" si="22"/>
        <v>0</v>
      </c>
      <c r="H293" s="12">
        <f t="shared" si="20"/>
        <v>40941</v>
      </c>
      <c r="I293" s="19">
        <f t="shared" si="22"/>
        <v>40941</v>
      </c>
      <c r="J293" s="19">
        <f t="shared" si="22"/>
        <v>0</v>
      </c>
    </row>
    <row r="294" spans="1:10" ht="72.75" customHeight="1">
      <c r="A294" s="7" t="s">
        <v>64</v>
      </c>
      <c r="B294" s="7" t="s">
        <v>78</v>
      </c>
      <c r="C294" s="7"/>
      <c r="D294" s="7"/>
      <c r="E294" s="6">
        <f t="shared" si="21"/>
        <v>40941</v>
      </c>
      <c r="F294" s="6">
        <f t="shared" si="22"/>
        <v>40941</v>
      </c>
      <c r="G294" s="6">
        <f t="shared" si="22"/>
        <v>0</v>
      </c>
      <c r="H294" s="6">
        <f t="shared" si="20"/>
        <v>40941</v>
      </c>
      <c r="I294" s="20">
        <f t="shared" si="22"/>
        <v>40941</v>
      </c>
      <c r="J294" s="6">
        <f t="shared" si="22"/>
        <v>0</v>
      </c>
    </row>
    <row r="295" spans="1:10" ht="90.75" customHeight="1">
      <c r="A295" s="7" t="s">
        <v>21</v>
      </c>
      <c r="B295" s="7" t="s">
        <v>78</v>
      </c>
      <c r="C295" s="7" t="s">
        <v>17</v>
      </c>
      <c r="D295" s="7" t="s">
        <v>32</v>
      </c>
      <c r="E295" s="6">
        <f t="shared" si="21"/>
        <v>40941</v>
      </c>
      <c r="F295" s="6">
        <v>40941</v>
      </c>
      <c r="G295" s="6">
        <v>0</v>
      </c>
      <c r="H295" s="6">
        <f t="shared" si="20"/>
        <v>40941</v>
      </c>
      <c r="I295" s="20">
        <v>40941</v>
      </c>
      <c r="J295" s="6">
        <v>0</v>
      </c>
    </row>
    <row r="296" spans="1:10" ht="69" customHeight="1">
      <c r="A296" s="33" t="s">
        <v>79</v>
      </c>
      <c r="B296" s="11" t="s">
        <v>80</v>
      </c>
      <c r="C296" s="11"/>
      <c r="D296" s="11"/>
      <c r="E296" s="12">
        <f t="shared" si="21"/>
        <v>57117</v>
      </c>
      <c r="F296" s="12">
        <f>F297+F301</f>
        <v>57117</v>
      </c>
      <c r="G296" s="12">
        <f>G297+G301</f>
        <v>0</v>
      </c>
      <c r="H296" s="12">
        <f t="shared" si="20"/>
        <v>57117</v>
      </c>
      <c r="I296" s="19">
        <f>I297+I301</f>
        <v>57117</v>
      </c>
      <c r="J296" s="12">
        <f>J297+J301</f>
        <v>0</v>
      </c>
    </row>
    <row r="297" spans="1:10" ht="123.75" customHeight="1">
      <c r="A297" s="33" t="s">
        <v>81</v>
      </c>
      <c r="B297" s="11" t="s">
        <v>82</v>
      </c>
      <c r="C297" s="11"/>
      <c r="D297" s="11"/>
      <c r="E297" s="12">
        <f t="shared" si="21"/>
        <v>6988</v>
      </c>
      <c r="F297" s="12">
        <f>F298</f>
        <v>6988</v>
      </c>
      <c r="G297" s="12">
        <f>G298</f>
        <v>0</v>
      </c>
      <c r="H297" s="12">
        <f t="shared" si="20"/>
        <v>6988</v>
      </c>
      <c r="I297" s="19">
        <f>I298</f>
        <v>6988</v>
      </c>
      <c r="J297" s="12">
        <f>J298</f>
        <v>0</v>
      </c>
    </row>
    <row r="298" spans="1:10" ht="63" customHeight="1">
      <c r="A298" s="5" t="s">
        <v>83</v>
      </c>
      <c r="B298" s="7" t="s">
        <v>84</v>
      </c>
      <c r="C298" s="7"/>
      <c r="D298" s="7"/>
      <c r="E298" s="6">
        <f t="shared" si="21"/>
        <v>6988</v>
      </c>
      <c r="F298" s="6">
        <f>F299+F300</f>
        <v>6988</v>
      </c>
      <c r="G298" s="6">
        <f>G299</f>
        <v>0</v>
      </c>
      <c r="H298" s="6">
        <f t="shared" si="20"/>
        <v>6988</v>
      </c>
      <c r="I298" s="20">
        <f>I299+I300</f>
        <v>6988</v>
      </c>
      <c r="J298" s="20">
        <f>J299</f>
        <v>0</v>
      </c>
    </row>
    <row r="299" spans="1:10" ht="167.25" customHeight="1">
      <c r="A299" s="5" t="s">
        <v>25</v>
      </c>
      <c r="B299" s="7" t="s">
        <v>84</v>
      </c>
      <c r="C299" s="7" t="s">
        <v>15</v>
      </c>
      <c r="D299" s="7" t="s">
        <v>33</v>
      </c>
      <c r="E299" s="6">
        <f t="shared" si="21"/>
        <v>6945</v>
      </c>
      <c r="F299" s="6">
        <v>6945</v>
      </c>
      <c r="G299" s="6"/>
      <c r="H299" s="6">
        <f t="shared" si="20"/>
        <v>6945</v>
      </c>
      <c r="I299" s="20">
        <v>6945</v>
      </c>
      <c r="J299" s="6"/>
    </row>
    <row r="300" spans="1:10" ht="67.5" customHeight="1">
      <c r="A300" s="40" t="s">
        <v>23</v>
      </c>
      <c r="B300" s="7" t="s">
        <v>84</v>
      </c>
      <c r="C300" s="7" t="s">
        <v>16</v>
      </c>
      <c r="D300" s="7" t="s">
        <v>33</v>
      </c>
      <c r="E300" s="6">
        <f>F300+G300</f>
        <v>43</v>
      </c>
      <c r="F300" s="6">
        <v>43</v>
      </c>
      <c r="G300" s="6"/>
      <c r="H300" s="6">
        <f>I300+J300</f>
        <v>43</v>
      </c>
      <c r="I300" s="20">
        <v>43</v>
      </c>
      <c r="J300" s="6"/>
    </row>
    <row r="301" spans="1:10" ht="171" customHeight="1">
      <c r="A301" s="38" t="s">
        <v>85</v>
      </c>
      <c r="B301" s="11" t="s">
        <v>86</v>
      </c>
      <c r="C301" s="11"/>
      <c r="D301" s="11"/>
      <c r="E301" s="12">
        <f t="shared" si="21"/>
        <v>50129</v>
      </c>
      <c r="F301" s="12">
        <f>F302</f>
        <v>50129</v>
      </c>
      <c r="G301" s="12">
        <f>G302</f>
        <v>0</v>
      </c>
      <c r="H301" s="12">
        <f aca="true" t="shared" si="23" ref="H301:H312">I301+J301</f>
        <v>50129</v>
      </c>
      <c r="I301" s="19">
        <f>I302</f>
        <v>50129</v>
      </c>
      <c r="J301" s="12">
        <f>J302</f>
        <v>0</v>
      </c>
    </row>
    <row r="302" spans="1:10" ht="82.5" customHeight="1">
      <c r="A302" s="31" t="s">
        <v>64</v>
      </c>
      <c r="B302" s="7" t="s">
        <v>87</v>
      </c>
      <c r="C302" s="7"/>
      <c r="D302" s="7"/>
      <c r="E302" s="6">
        <f t="shared" si="21"/>
        <v>50129</v>
      </c>
      <c r="F302" s="6">
        <f>F303+F304+F305</f>
        <v>50129</v>
      </c>
      <c r="G302" s="6">
        <f>G303+G304+G305</f>
        <v>0</v>
      </c>
      <c r="H302" s="6">
        <f t="shared" si="23"/>
        <v>50129</v>
      </c>
      <c r="I302" s="20">
        <f>I303+I304+I305</f>
        <v>50129</v>
      </c>
      <c r="J302" s="20">
        <f>J303+J304+J305</f>
        <v>0</v>
      </c>
    </row>
    <row r="303" spans="1:10" ht="183" customHeight="1">
      <c r="A303" s="5" t="s">
        <v>25</v>
      </c>
      <c r="B303" s="7" t="s">
        <v>87</v>
      </c>
      <c r="C303" s="7" t="s">
        <v>15</v>
      </c>
      <c r="D303" s="7" t="s">
        <v>33</v>
      </c>
      <c r="E303" s="6">
        <f t="shared" si="21"/>
        <v>48777</v>
      </c>
      <c r="F303" s="6">
        <v>48777</v>
      </c>
      <c r="G303" s="6"/>
      <c r="H303" s="6">
        <f t="shared" si="23"/>
        <v>48777</v>
      </c>
      <c r="I303" s="20">
        <v>48777</v>
      </c>
      <c r="J303" s="6"/>
    </row>
    <row r="304" spans="1:10" ht="69.75" customHeight="1">
      <c r="A304" s="7" t="s">
        <v>23</v>
      </c>
      <c r="B304" s="7" t="s">
        <v>87</v>
      </c>
      <c r="C304" s="7" t="s">
        <v>16</v>
      </c>
      <c r="D304" s="7" t="s">
        <v>33</v>
      </c>
      <c r="E304" s="6">
        <f t="shared" si="21"/>
        <v>1344</v>
      </c>
      <c r="F304" s="6">
        <v>1344</v>
      </c>
      <c r="G304" s="6"/>
      <c r="H304" s="6">
        <f t="shared" si="23"/>
        <v>1344</v>
      </c>
      <c r="I304" s="20">
        <v>1344</v>
      </c>
      <c r="J304" s="26"/>
    </row>
    <row r="305" spans="1:10" ht="53.25" customHeight="1">
      <c r="A305" s="7" t="s">
        <v>22</v>
      </c>
      <c r="B305" s="7" t="s">
        <v>87</v>
      </c>
      <c r="C305" s="7" t="s">
        <v>18</v>
      </c>
      <c r="D305" s="7" t="s">
        <v>33</v>
      </c>
      <c r="E305" s="6">
        <f t="shared" si="21"/>
        <v>8</v>
      </c>
      <c r="F305" s="6">
        <v>8</v>
      </c>
      <c r="G305" s="6"/>
      <c r="H305" s="6">
        <f>I305+J305</f>
        <v>8</v>
      </c>
      <c r="I305" s="20">
        <v>8</v>
      </c>
      <c r="J305" s="26"/>
    </row>
    <row r="306" spans="1:10" ht="91.5" customHeight="1">
      <c r="A306" s="33" t="s">
        <v>826</v>
      </c>
      <c r="B306" s="11" t="s">
        <v>371</v>
      </c>
      <c r="C306" s="11"/>
      <c r="D306" s="11"/>
      <c r="E306" s="12">
        <f aca="true" t="shared" si="24" ref="E306:E318">F306+G306</f>
        <v>43737</v>
      </c>
      <c r="F306" s="12">
        <f>F311+F307</f>
        <v>15789</v>
      </c>
      <c r="G306" s="12">
        <f>G311+G307</f>
        <v>27948</v>
      </c>
      <c r="H306" s="12">
        <f t="shared" si="23"/>
        <v>43737</v>
      </c>
      <c r="I306" s="19">
        <f>I311+I307</f>
        <v>15789</v>
      </c>
      <c r="J306" s="19">
        <f>J311+J307</f>
        <v>27948</v>
      </c>
    </row>
    <row r="307" spans="1:10" ht="99.75" customHeight="1">
      <c r="A307" s="33" t="s">
        <v>907</v>
      </c>
      <c r="B307" s="11" t="s">
        <v>908</v>
      </c>
      <c r="C307" s="11"/>
      <c r="D307" s="11"/>
      <c r="E307" s="12">
        <f t="shared" si="24"/>
        <v>11856</v>
      </c>
      <c r="F307" s="12">
        <f aca="true" t="shared" si="25" ref="F307:G309">F308</f>
        <v>11856</v>
      </c>
      <c r="G307" s="12">
        <f t="shared" si="25"/>
        <v>0</v>
      </c>
      <c r="H307" s="12">
        <f t="shared" si="23"/>
        <v>11856</v>
      </c>
      <c r="I307" s="19">
        <f aca="true" t="shared" si="26" ref="I307:J309">I308</f>
        <v>11856</v>
      </c>
      <c r="J307" s="19">
        <f t="shared" si="26"/>
        <v>0</v>
      </c>
    </row>
    <row r="308" spans="1:10" ht="141" customHeight="1">
      <c r="A308" s="33" t="s">
        <v>909</v>
      </c>
      <c r="B308" s="11" t="s">
        <v>910</v>
      </c>
      <c r="C308" s="11"/>
      <c r="D308" s="11"/>
      <c r="E308" s="12">
        <f t="shared" si="24"/>
        <v>11856</v>
      </c>
      <c r="F308" s="12">
        <f t="shared" si="25"/>
        <v>11856</v>
      </c>
      <c r="G308" s="12">
        <f t="shared" si="25"/>
        <v>0</v>
      </c>
      <c r="H308" s="12">
        <f t="shared" si="23"/>
        <v>11856</v>
      </c>
      <c r="I308" s="19">
        <f t="shared" si="26"/>
        <v>11856</v>
      </c>
      <c r="J308" s="19">
        <f t="shared" si="26"/>
        <v>0</v>
      </c>
    </row>
    <row r="309" spans="1:10" ht="87" customHeight="1">
      <c r="A309" s="7" t="s">
        <v>911</v>
      </c>
      <c r="B309" s="7" t="s">
        <v>912</v>
      </c>
      <c r="C309" s="7"/>
      <c r="D309" s="7"/>
      <c r="E309" s="6">
        <f t="shared" si="24"/>
        <v>11856</v>
      </c>
      <c r="F309" s="6">
        <f t="shared" si="25"/>
        <v>11856</v>
      </c>
      <c r="G309" s="6">
        <f t="shared" si="25"/>
        <v>0</v>
      </c>
      <c r="H309" s="6">
        <f t="shared" si="23"/>
        <v>11856</v>
      </c>
      <c r="I309" s="20">
        <f t="shared" si="26"/>
        <v>11856</v>
      </c>
      <c r="J309" s="20">
        <f t="shared" si="26"/>
        <v>0</v>
      </c>
    </row>
    <row r="310" spans="1:10" ht="87" customHeight="1">
      <c r="A310" s="7" t="s">
        <v>24</v>
      </c>
      <c r="B310" s="7" t="s">
        <v>912</v>
      </c>
      <c r="C310" s="7" t="s">
        <v>20</v>
      </c>
      <c r="D310" s="7" t="s">
        <v>4</v>
      </c>
      <c r="E310" s="6">
        <f>F310+G310</f>
        <v>11856</v>
      </c>
      <c r="F310" s="6">
        <v>11856</v>
      </c>
      <c r="G310" s="6"/>
      <c r="H310" s="6">
        <f>I310+J310</f>
        <v>11856</v>
      </c>
      <c r="I310" s="20">
        <v>11856</v>
      </c>
      <c r="J310" s="6"/>
    </row>
    <row r="311" spans="1:10" ht="105" customHeight="1">
      <c r="A311" s="33" t="s">
        <v>372</v>
      </c>
      <c r="B311" s="11" t="s">
        <v>373</v>
      </c>
      <c r="C311" s="7"/>
      <c r="D311" s="7"/>
      <c r="E311" s="12">
        <f t="shared" si="24"/>
        <v>31881</v>
      </c>
      <c r="F311" s="12">
        <f>F312+F315</f>
        <v>3933</v>
      </c>
      <c r="G311" s="12">
        <f>G312+G315</f>
        <v>27948</v>
      </c>
      <c r="H311" s="12">
        <f t="shared" si="23"/>
        <v>31881</v>
      </c>
      <c r="I311" s="19">
        <f>I312+I315</f>
        <v>3933</v>
      </c>
      <c r="J311" s="12">
        <f>J312+J315</f>
        <v>27948</v>
      </c>
    </row>
    <row r="312" spans="1:10" ht="234.75" customHeight="1">
      <c r="A312" s="33" t="s">
        <v>374</v>
      </c>
      <c r="B312" s="11" t="s">
        <v>375</v>
      </c>
      <c r="C312" s="7"/>
      <c r="D312" s="7"/>
      <c r="E312" s="12">
        <f t="shared" si="24"/>
        <v>26535</v>
      </c>
      <c r="F312" s="12">
        <f>F314</f>
        <v>0</v>
      </c>
      <c r="G312" s="12">
        <f>G314</f>
        <v>26535</v>
      </c>
      <c r="H312" s="12">
        <f t="shared" si="23"/>
        <v>26535</v>
      </c>
      <c r="I312" s="19">
        <f>I314</f>
        <v>0</v>
      </c>
      <c r="J312" s="12">
        <f>J314</f>
        <v>26535</v>
      </c>
    </row>
    <row r="313" spans="1:10" ht="131.25" customHeight="1">
      <c r="A313" s="5" t="s">
        <v>376</v>
      </c>
      <c r="B313" s="7" t="s">
        <v>964</v>
      </c>
      <c r="C313" s="7"/>
      <c r="D313" s="7"/>
      <c r="E313" s="6">
        <f t="shared" si="24"/>
        <v>26535</v>
      </c>
      <c r="F313" s="6">
        <f>F314</f>
        <v>0</v>
      </c>
      <c r="G313" s="6">
        <f>G314</f>
        <v>26535</v>
      </c>
      <c r="H313" s="6">
        <f>I313+J313</f>
        <v>26535</v>
      </c>
      <c r="I313" s="20">
        <f>I314</f>
        <v>0</v>
      </c>
      <c r="J313" s="6">
        <f>J314</f>
        <v>26535</v>
      </c>
    </row>
    <row r="314" spans="1:10" ht="75.75" customHeight="1">
      <c r="A314" s="7" t="s">
        <v>24</v>
      </c>
      <c r="B314" s="7" t="s">
        <v>964</v>
      </c>
      <c r="C314" s="7" t="s">
        <v>20</v>
      </c>
      <c r="D314" s="7" t="s">
        <v>8</v>
      </c>
      <c r="E314" s="6">
        <f t="shared" si="24"/>
        <v>26535</v>
      </c>
      <c r="F314" s="6"/>
      <c r="G314" s="6">
        <v>26535</v>
      </c>
      <c r="H314" s="6">
        <f>I314+J314</f>
        <v>26535</v>
      </c>
      <c r="I314" s="20"/>
      <c r="J314" s="6">
        <v>26535</v>
      </c>
    </row>
    <row r="315" spans="1:10" ht="137.25" customHeight="1">
      <c r="A315" s="33" t="s">
        <v>377</v>
      </c>
      <c r="B315" s="11" t="s">
        <v>378</v>
      </c>
      <c r="C315" s="7"/>
      <c r="D315" s="7"/>
      <c r="E315" s="12">
        <f t="shared" si="24"/>
        <v>5346</v>
      </c>
      <c r="F315" s="12">
        <f>F316</f>
        <v>3933</v>
      </c>
      <c r="G315" s="12">
        <f>G316</f>
        <v>1413</v>
      </c>
      <c r="H315" s="12">
        <f>I315+J315</f>
        <v>5346</v>
      </c>
      <c r="I315" s="19">
        <f>I316</f>
        <v>3933</v>
      </c>
      <c r="J315" s="12">
        <f>J316</f>
        <v>1413</v>
      </c>
    </row>
    <row r="316" spans="1:255" ht="57" customHeight="1">
      <c r="A316" s="41" t="s">
        <v>815</v>
      </c>
      <c r="B316" s="7" t="s">
        <v>776</v>
      </c>
      <c r="C316" s="7"/>
      <c r="D316" s="7"/>
      <c r="E316" s="6">
        <f t="shared" si="24"/>
        <v>5346</v>
      </c>
      <c r="F316" s="6">
        <f>F317</f>
        <v>3933</v>
      </c>
      <c r="G316" s="6">
        <f>G317</f>
        <v>1413</v>
      </c>
      <c r="H316" s="6">
        <f aca="true" t="shared" si="27" ref="H316:H334">I316+J316</f>
        <v>5346</v>
      </c>
      <c r="I316" s="20">
        <f>I317</f>
        <v>3933</v>
      </c>
      <c r="J316" s="6">
        <f>J317</f>
        <v>1413</v>
      </c>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row>
    <row r="317" spans="1:255" ht="48" customHeight="1">
      <c r="A317" s="34" t="s">
        <v>30</v>
      </c>
      <c r="B317" s="7" t="s">
        <v>776</v>
      </c>
      <c r="C317" s="7" t="s">
        <v>19</v>
      </c>
      <c r="D317" s="7" t="s">
        <v>11</v>
      </c>
      <c r="E317" s="6">
        <f t="shared" si="24"/>
        <v>5346</v>
      </c>
      <c r="F317" s="6">
        <f>3933</f>
        <v>3933</v>
      </c>
      <c r="G317" s="6">
        <f>2158-745</f>
        <v>1413</v>
      </c>
      <c r="H317" s="6">
        <f t="shared" si="27"/>
        <v>5346</v>
      </c>
      <c r="I317" s="6">
        <f>3933</f>
        <v>3933</v>
      </c>
      <c r="J317" s="6">
        <f>2158-745</f>
        <v>1413</v>
      </c>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c r="IU317" s="3"/>
    </row>
    <row r="318" spans="1:255" ht="85.5" customHeight="1">
      <c r="A318" s="35" t="s">
        <v>827</v>
      </c>
      <c r="B318" s="11" t="s">
        <v>418</v>
      </c>
      <c r="C318" s="7"/>
      <c r="D318" s="7"/>
      <c r="E318" s="12">
        <f t="shared" si="24"/>
        <v>1096037</v>
      </c>
      <c r="F318" s="12">
        <f>F319+F453+F471+F535+F550+F554</f>
        <v>41925</v>
      </c>
      <c r="G318" s="12">
        <f>G319+G453+G471+G535+G550+G554</f>
        <v>1054112</v>
      </c>
      <c r="H318" s="12">
        <f t="shared" si="27"/>
        <v>1136742</v>
      </c>
      <c r="I318" s="19">
        <f>I319+I453+I471+I535+I550+I554</f>
        <v>41925</v>
      </c>
      <c r="J318" s="12">
        <f>J319+J453+J471+J535+J550+J554</f>
        <v>1094817</v>
      </c>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c r="IU318" s="3"/>
    </row>
    <row r="319" spans="1:10" ht="84" customHeight="1">
      <c r="A319" s="33" t="s">
        <v>419</v>
      </c>
      <c r="B319" s="11" t="s">
        <v>420</v>
      </c>
      <c r="C319" s="7"/>
      <c r="D319" s="7"/>
      <c r="E319" s="12">
        <f aca="true" t="shared" si="28" ref="E319:E336">F319+G319</f>
        <v>845056</v>
      </c>
      <c r="F319" s="12">
        <f>F320+F325+F330+F335+F339+F344+F347+F350+F354+F358+F362+F366+F370+F374+F378+F382+F386+F390+F394+F398+F402+F406+F409+F412+F416+F422+F426+F430+F434+F438+F442+F446+F449</f>
        <v>24998</v>
      </c>
      <c r="G319" s="12">
        <f>G320+G325+G330+G335+G339+G344+G347+G350+G354+G358+G362+G366+G370+G374+G378+G382+G386+G390+G394+G398+G402+G406+G409+G412+G416+G422+G426+G430+G434+G438+G442+G446+G449</f>
        <v>820058</v>
      </c>
      <c r="H319" s="12">
        <f t="shared" si="27"/>
        <v>875116</v>
      </c>
      <c r="I319" s="12">
        <f>I320+I325+I330+I335+I339+I344+I347+I350+I354+I358+I362+I366+I370+I374+I378+I382+I386+I390+I394+I398+I402+I406+I409+I412+I416+I422+I426+I430+I434+I438+I442+I446+I449</f>
        <v>24998</v>
      </c>
      <c r="J319" s="12">
        <f>J320+J325+J330+J335+J339+J344+J347+J350+J354+J358+J362+J366+J370+J374+J378+J382+J386+J390+J394+J398+J402+J406+J409+J412+J416+J422+J426+J430+J434+J438+J442+J446+J449</f>
        <v>850118</v>
      </c>
    </row>
    <row r="320" spans="1:255" ht="148.5" customHeight="1">
      <c r="A320" s="33" t="s">
        <v>421</v>
      </c>
      <c r="B320" s="11" t="s">
        <v>422</v>
      </c>
      <c r="C320" s="7"/>
      <c r="D320" s="7"/>
      <c r="E320" s="12">
        <f t="shared" si="28"/>
        <v>1443</v>
      </c>
      <c r="F320" s="12">
        <f>F321+F323</f>
        <v>1443</v>
      </c>
      <c r="G320" s="12">
        <f>G321+G323</f>
        <v>0</v>
      </c>
      <c r="H320" s="12">
        <f t="shared" si="27"/>
        <v>1443</v>
      </c>
      <c r="I320" s="19">
        <f>I321+I323</f>
        <v>1443</v>
      </c>
      <c r="J320" s="12">
        <f>J321+J323</f>
        <v>0</v>
      </c>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c r="IU320" s="3"/>
    </row>
    <row r="321" spans="1:10" ht="99.75" customHeight="1">
      <c r="A321" s="34" t="s">
        <v>423</v>
      </c>
      <c r="B321" s="7" t="s">
        <v>424</v>
      </c>
      <c r="C321" s="7"/>
      <c r="D321" s="7"/>
      <c r="E321" s="6">
        <f t="shared" si="28"/>
        <v>1431</v>
      </c>
      <c r="F321" s="6">
        <f>F322</f>
        <v>1431</v>
      </c>
      <c r="G321" s="6">
        <f>G322</f>
        <v>0</v>
      </c>
      <c r="H321" s="6">
        <f t="shared" si="27"/>
        <v>1431</v>
      </c>
      <c r="I321" s="20">
        <f>I322</f>
        <v>1431</v>
      </c>
      <c r="J321" s="6">
        <f>J322</f>
        <v>0</v>
      </c>
    </row>
    <row r="322" spans="1:255" ht="49.5" customHeight="1">
      <c r="A322" s="34" t="s">
        <v>30</v>
      </c>
      <c r="B322" s="7" t="s">
        <v>424</v>
      </c>
      <c r="C322" s="7" t="s">
        <v>19</v>
      </c>
      <c r="D322" s="7" t="s">
        <v>11</v>
      </c>
      <c r="E322" s="6">
        <f t="shared" si="28"/>
        <v>1431</v>
      </c>
      <c r="F322" s="6">
        <v>1431</v>
      </c>
      <c r="G322" s="6"/>
      <c r="H322" s="6">
        <f t="shared" si="27"/>
        <v>1431</v>
      </c>
      <c r="I322" s="20">
        <v>1431</v>
      </c>
      <c r="J322" s="6"/>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c r="IU322" s="3"/>
    </row>
    <row r="323" spans="1:255" ht="63.75" customHeight="1">
      <c r="A323" s="34" t="s">
        <v>425</v>
      </c>
      <c r="B323" s="7" t="s">
        <v>426</v>
      </c>
      <c r="C323" s="7"/>
      <c r="D323" s="7"/>
      <c r="E323" s="6">
        <f t="shared" si="28"/>
        <v>12</v>
      </c>
      <c r="F323" s="6">
        <f>F324</f>
        <v>12</v>
      </c>
      <c r="G323" s="6">
        <f>G324</f>
        <v>0</v>
      </c>
      <c r="H323" s="6">
        <f t="shared" si="27"/>
        <v>12</v>
      </c>
      <c r="I323" s="20">
        <f>I324</f>
        <v>12</v>
      </c>
      <c r="J323" s="6">
        <f>J324</f>
        <v>0</v>
      </c>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c r="IR323" s="3"/>
      <c r="IS323" s="3"/>
      <c r="IT323" s="3"/>
      <c r="IU323" s="3"/>
    </row>
    <row r="324" spans="1:10" ht="68.25" customHeight="1">
      <c r="A324" s="7" t="s">
        <v>23</v>
      </c>
      <c r="B324" s="7" t="s">
        <v>426</v>
      </c>
      <c r="C324" s="7" t="s">
        <v>16</v>
      </c>
      <c r="D324" s="7" t="s">
        <v>11</v>
      </c>
      <c r="E324" s="6">
        <f t="shared" si="28"/>
        <v>12</v>
      </c>
      <c r="F324" s="6">
        <v>12</v>
      </c>
      <c r="G324" s="6"/>
      <c r="H324" s="6">
        <f t="shared" si="27"/>
        <v>12</v>
      </c>
      <c r="I324" s="20">
        <v>12</v>
      </c>
      <c r="J324" s="6"/>
    </row>
    <row r="325" spans="1:10" ht="180.75" customHeight="1">
      <c r="A325" s="33" t="s">
        <v>427</v>
      </c>
      <c r="B325" s="11" t="s">
        <v>428</v>
      </c>
      <c r="C325" s="7"/>
      <c r="D325" s="7"/>
      <c r="E325" s="12">
        <f t="shared" si="28"/>
        <v>15014</v>
      </c>
      <c r="F325" s="12">
        <f>F326+F328</f>
        <v>15014</v>
      </c>
      <c r="G325" s="12">
        <f>G326+G328</f>
        <v>0</v>
      </c>
      <c r="H325" s="12">
        <f t="shared" si="27"/>
        <v>15014</v>
      </c>
      <c r="I325" s="19">
        <f>I326+I328</f>
        <v>15014</v>
      </c>
      <c r="J325" s="12">
        <f>J326+J328</f>
        <v>0</v>
      </c>
    </row>
    <row r="326" spans="1:10" ht="148.5" customHeight="1">
      <c r="A326" s="34" t="s">
        <v>782</v>
      </c>
      <c r="B326" s="7" t="s">
        <v>429</v>
      </c>
      <c r="C326" s="7"/>
      <c r="D326" s="7"/>
      <c r="E326" s="6">
        <f t="shared" si="28"/>
        <v>14894</v>
      </c>
      <c r="F326" s="6">
        <f>F327</f>
        <v>14894</v>
      </c>
      <c r="G326" s="6">
        <f>G327</f>
        <v>0</v>
      </c>
      <c r="H326" s="6">
        <f t="shared" si="27"/>
        <v>14894</v>
      </c>
      <c r="I326" s="20">
        <f>I327</f>
        <v>14894</v>
      </c>
      <c r="J326" s="6">
        <f>J327</f>
        <v>0</v>
      </c>
    </row>
    <row r="327" spans="1:10" ht="54" customHeight="1">
      <c r="A327" s="34" t="s">
        <v>30</v>
      </c>
      <c r="B327" s="7" t="s">
        <v>429</v>
      </c>
      <c r="C327" s="7" t="s">
        <v>19</v>
      </c>
      <c r="D327" s="7" t="s">
        <v>430</v>
      </c>
      <c r="E327" s="6">
        <f t="shared" si="28"/>
        <v>14894</v>
      </c>
      <c r="F327" s="6">
        <v>14894</v>
      </c>
      <c r="G327" s="6"/>
      <c r="H327" s="6">
        <f t="shared" si="27"/>
        <v>14894</v>
      </c>
      <c r="I327" s="20">
        <v>14894</v>
      </c>
      <c r="J327" s="6"/>
    </row>
    <row r="328" spans="1:255" ht="60" customHeight="1">
      <c r="A328" s="34" t="s">
        <v>425</v>
      </c>
      <c r="B328" s="7" t="s">
        <v>431</v>
      </c>
      <c r="C328" s="7"/>
      <c r="D328" s="7"/>
      <c r="E328" s="6">
        <f t="shared" si="28"/>
        <v>120</v>
      </c>
      <c r="F328" s="6">
        <f>F329</f>
        <v>120</v>
      </c>
      <c r="G328" s="6">
        <f>G329</f>
        <v>0</v>
      </c>
      <c r="H328" s="6">
        <f t="shared" si="27"/>
        <v>120</v>
      </c>
      <c r="I328" s="20">
        <f>I329</f>
        <v>120</v>
      </c>
      <c r="J328" s="6">
        <f>J329</f>
        <v>0</v>
      </c>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c r="IR328" s="3"/>
      <c r="IS328" s="3"/>
      <c r="IT328" s="3"/>
      <c r="IU328" s="3"/>
    </row>
    <row r="329" spans="1:10" ht="68.25" customHeight="1">
      <c r="A329" s="7" t="s">
        <v>23</v>
      </c>
      <c r="B329" s="7" t="s">
        <v>431</v>
      </c>
      <c r="C329" s="7" t="s">
        <v>16</v>
      </c>
      <c r="D329" s="7" t="s">
        <v>430</v>
      </c>
      <c r="E329" s="6">
        <f t="shared" si="28"/>
        <v>120</v>
      </c>
      <c r="F329" s="6">
        <v>120</v>
      </c>
      <c r="G329" s="6"/>
      <c r="H329" s="6">
        <f t="shared" si="27"/>
        <v>120</v>
      </c>
      <c r="I329" s="20">
        <v>120</v>
      </c>
      <c r="J329" s="6"/>
    </row>
    <row r="330" spans="1:10" ht="409.5" customHeight="1">
      <c r="A330" s="42" t="s">
        <v>783</v>
      </c>
      <c r="B330" s="11" t="s">
        <v>432</v>
      </c>
      <c r="C330" s="7"/>
      <c r="D330" s="7"/>
      <c r="E330" s="12">
        <f t="shared" si="28"/>
        <v>451</v>
      </c>
      <c r="F330" s="12">
        <f>F331+F333</f>
        <v>451</v>
      </c>
      <c r="G330" s="12">
        <f>G331+G333</f>
        <v>0</v>
      </c>
      <c r="H330" s="12">
        <f t="shared" si="27"/>
        <v>451</v>
      </c>
      <c r="I330" s="19">
        <f>I331+I333</f>
        <v>451</v>
      </c>
      <c r="J330" s="12">
        <f>J331+J333</f>
        <v>0</v>
      </c>
    </row>
    <row r="331" spans="1:10" ht="72.75" customHeight="1">
      <c r="A331" s="34" t="s">
        <v>433</v>
      </c>
      <c r="B331" s="7" t="s">
        <v>434</v>
      </c>
      <c r="C331" s="7"/>
      <c r="D331" s="7"/>
      <c r="E331" s="6">
        <f t="shared" si="28"/>
        <v>447</v>
      </c>
      <c r="F331" s="6">
        <f>F332</f>
        <v>447</v>
      </c>
      <c r="G331" s="6">
        <f>G332</f>
        <v>0</v>
      </c>
      <c r="H331" s="6">
        <f t="shared" si="27"/>
        <v>447</v>
      </c>
      <c r="I331" s="20">
        <f>I332</f>
        <v>447</v>
      </c>
      <c r="J331" s="6">
        <f>J332</f>
        <v>0</v>
      </c>
    </row>
    <row r="332" spans="1:10" ht="48.75" customHeight="1">
      <c r="A332" s="34" t="s">
        <v>30</v>
      </c>
      <c r="B332" s="7" t="s">
        <v>434</v>
      </c>
      <c r="C332" s="7" t="s">
        <v>19</v>
      </c>
      <c r="D332" s="7" t="s">
        <v>11</v>
      </c>
      <c r="E332" s="6">
        <f t="shared" si="28"/>
        <v>447</v>
      </c>
      <c r="F332" s="6">
        <v>447</v>
      </c>
      <c r="G332" s="6"/>
      <c r="H332" s="6">
        <f t="shared" si="27"/>
        <v>447</v>
      </c>
      <c r="I332" s="20">
        <v>447</v>
      </c>
      <c r="J332" s="6"/>
    </row>
    <row r="333" spans="1:10" ht="65.25" customHeight="1">
      <c r="A333" s="34" t="s">
        <v>425</v>
      </c>
      <c r="B333" s="7" t="s">
        <v>681</v>
      </c>
      <c r="C333" s="7"/>
      <c r="D333" s="7"/>
      <c r="E333" s="6">
        <f t="shared" si="28"/>
        <v>4</v>
      </c>
      <c r="F333" s="6">
        <f>F334</f>
        <v>4</v>
      </c>
      <c r="G333" s="6">
        <f>G334</f>
        <v>0</v>
      </c>
      <c r="H333" s="6">
        <f t="shared" si="27"/>
        <v>4</v>
      </c>
      <c r="I333" s="20">
        <f>I334</f>
        <v>4</v>
      </c>
      <c r="J333" s="6">
        <f>J334</f>
        <v>0</v>
      </c>
    </row>
    <row r="334" spans="1:10" ht="69" customHeight="1">
      <c r="A334" s="7" t="s">
        <v>23</v>
      </c>
      <c r="B334" s="7" t="s">
        <v>681</v>
      </c>
      <c r="C334" s="7" t="s">
        <v>16</v>
      </c>
      <c r="D334" s="7" t="s">
        <v>11</v>
      </c>
      <c r="E334" s="6">
        <f t="shared" si="28"/>
        <v>4</v>
      </c>
      <c r="F334" s="6">
        <v>4</v>
      </c>
      <c r="G334" s="6"/>
      <c r="H334" s="6">
        <f t="shared" si="27"/>
        <v>4</v>
      </c>
      <c r="I334" s="20">
        <v>4</v>
      </c>
      <c r="J334" s="6"/>
    </row>
    <row r="335" spans="1:10" ht="81" customHeight="1">
      <c r="A335" s="35" t="s">
        <v>435</v>
      </c>
      <c r="B335" s="11" t="s">
        <v>436</v>
      </c>
      <c r="C335" s="7"/>
      <c r="D335" s="7"/>
      <c r="E335" s="12">
        <f t="shared" si="28"/>
        <v>2740</v>
      </c>
      <c r="F335" s="12">
        <f>F336</f>
        <v>2740</v>
      </c>
      <c r="G335" s="12">
        <f>G336</f>
        <v>0</v>
      </c>
      <c r="H335" s="12">
        <f>I335+J335</f>
        <v>2740</v>
      </c>
      <c r="I335" s="19">
        <f>I336</f>
        <v>2740</v>
      </c>
      <c r="J335" s="12">
        <f>J336</f>
        <v>0</v>
      </c>
    </row>
    <row r="336" spans="1:10" ht="116.25" customHeight="1">
      <c r="A336" s="34" t="s">
        <v>437</v>
      </c>
      <c r="B336" s="7" t="s">
        <v>438</v>
      </c>
      <c r="C336" s="7"/>
      <c r="D336" s="7"/>
      <c r="E336" s="6">
        <f t="shared" si="28"/>
        <v>2740</v>
      </c>
      <c r="F336" s="6">
        <f>F337+F338</f>
        <v>2740</v>
      </c>
      <c r="G336" s="6">
        <f>G337+G338</f>
        <v>0</v>
      </c>
      <c r="H336" s="6">
        <f>I336+J336</f>
        <v>2740</v>
      </c>
      <c r="I336" s="6">
        <f>I337+I338</f>
        <v>2740</v>
      </c>
      <c r="J336" s="6">
        <f>J337+J338</f>
        <v>0</v>
      </c>
    </row>
    <row r="337" spans="1:255" ht="68.25" customHeight="1">
      <c r="A337" s="7" t="s">
        <v>23</v>
      </c>
      <c r="B337" s="7" t="s">
        <v>438</v>
      </c>
      <c r="C337" s="7" t="s">
        <v>16</v>
      </c>
      <c r="D337" s="7" t="s">
        <v>11</v>
      </c>
      <c r="E337" s="6">
        <f>F337+G337</f>
        <v>2592</v>
      </c>
      <c r="F337" s="6">
        <v>2592</v>
      </c>
      <c r="G337" s="6"/>
      <c r="H337" s="6">
        <f>I337+J337</f>
        <v>2592</v>
      </c>
      <c r="I337" s="20">
        <v>2592</v>
      </c>
      <c r="J337" s="6"/>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row>
    <row r="338" spans="1:255" ht="64.5" customHeight="1">
      <c r="A338" s="34" t="s">
        <v>30</v>
      </c>
      <c r="B338" s="7" t="s">
        <v>438</v>
      </c>
      <c r="C338" s="7" t="s">
        <v>19</v>
      </c>
      <c r="D338" s="7" t="s">
        <v>11</v>
      </c>
      <c r="E338" s="6">
        <f>F338+G338</f>
        <v>148</v>
      </c>
      <c r="F338" s="6">
        <v>148</v>
      </c>
      <c r="G338" s="6"/>
      <c r="H338" s="6">
        <f>I338+J338</f>
        <v>148</v>
      </c>
      <c r="I338" s="20">
        <v>148</v>
      </c>
      <c r="J338" s="6"/>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row>
    <row r="339" spans="1:10" ht="114" customHeight="1">
      <c r="A339" s="35" t="s">
        <v>440</v>
      </c>
      <c r="B339" s="11" t="s">
        <v>441</v>
      </c>
      <c r="C339" s="7"/>
      <c r="D339" s="7"/>
      <c r="E339" s="12">
        <f aca="true" t="shared" si="29" ref="E339:E397">F339+G339</f>
        <v>30</v>
      </c>
      <c r="F339" s="12">
        <f>F342+F340</f>
        <v>30</v>
      </c>
      <c r="G339" s="12">
        <f>G342+G340</f>
        <v>0</v>
      </c>
      <c r="H339" s="12">
        <f aca="true" t="shared" si="30" ref="H339:H399">I339+J339</f>
        <v>30</v>
      </c>
      <c r="I339" s="19">
        <f>I342+I340</f>
        <v>30</v>
      </c>
      <c r="J339" s="12">
        <f>J342+J340</f>
        <v>0</v>
      </c>
    </row>
    <row r="340" spans="1:10" ht="66.75" customHeight="1">
      <c r="A340" s="34" t="s">
        <v>425</v>
      </c>
      <c r="B340" s="7" t="s">
        <v>698</v>
      </c>
      <c r="C340" s="7"/>
      <c r="D340" s="7"/>
      <c r="E340" s="6">
        <f t="shared" si="29"/>
        <v>1</v>
      </c>
      <c r="F340" s="6">
        <f>F341</f>
        <v>1</v>
      </c>
      <c r="G340" s="6">
        <f>G341</f>
        <v>0</v>
      </c>
      <c r="H340" s="6">
        <f t="shared" si="30"/>
        <v>1</v>
      </c>
      <c r="I340" s="20">
        <f>I341</f>
        <v>1</v>
      </c>
      <c r="J340" s="6">
        <f>J341</f>
        <v>0</v>
      </c>
    </row>
    <row r="341" spans="1:10" ht="63.75" customHeight="1">
      <c r="A341" s="7" t="s">
        <v>23</v>
      </c>
      <c r="B341" s="7" t="s">
        <v>698</v>
      </c>
      <c r="C341" s="7" t="s">
        <v>16</v>
      </c>
      <c r="D341" s="7" t="s">
        <v>11</v>
      </c>
      <c r="E341" s="6">
        <f t="shared" si="29"/>
        <v>1</v>
      </c>
      <c r="F341" s="6">
        <v>1</v>
      </c>
      <c r="G341" s="6"/>
      <c r="H341" s="6">
        <f t="shared" si="30"/>
        <v>1</v>
      </c>
      <c r="I341" s="20">
        <v>1</v>
      </c>
      <c r="J341" s="6"/>
    </row>
    <row r="342" spans="1:10" ht="114" customHeight="1">
      <c r="A342" s="34" t="s">
        <v>442</v>
      </c>
      <c r="B342" s="7" t="s">
        <v>443</v>
      </c>
      <c r="C342" s="7"/>
      <c r="D342" s="7"/>
      <c r="E342" s="6">
        <f t="shared" si="29"/>
        <v>29</v>
      </c>
      <c r="F342" s="6">
        <f>F343</f>
        <v>29</v>
      </c>
      <c r="G342" s="6">
        <f>G343</f>
        <v>0</v>
      </c>
      <c r="H342" s="6">
        <f t="shared" si="30"/>
        <v>29</v>
      </c>
      <c r="I342" s="20">
        <f>I343</f>
        <v>29</v>
      </c>
      <c r="J342" s="6">
        <f>J343</f>
        <v>0</v>
      </c>
    </row>
    <row r="343" spans="1:10" ht="48.75" customHeight="1">
      <c r="A343" s="34" t="s">
        <v>30</v>
      </c>
      <c r="B343" s="7" t="s">
        <v>443</v>
      </c>
      <c r="C343" s="7" t="s">
        <v>19</v>
      </c>
      <c r="D343" s="7" t="s">
        <v>11</v>
      </c>
      <c r="E343" s="6">
        <f t="shared" si="29"/>
        <v>29</v>
      </c>
      <c r="F343" s="6">
        <v>29</v>
      </c>
      <c r="G343" s="6"/>
      <c r="H343" s="6">
        <f t="shared" si="30"/>
        <v>29</v>
      </c>
      <c r="I343" s="20">
        <v>29</v>
      </c>
      <c r="J343" s="6"/>
    </row>
    <row r="344" spans="1:10" ht="409.5" customHeight="1">
      <c r="A344" s="35" t="s">
        <v>444</v>
      </c>
      <c r="B344" s="11" t="s">
        <v>445</v>
      </c>
      <c r="C344" s="7"/>
      <c r="D344" s="7"/>
      <c r="E344" s="12">
        <f t="shared" si="29"/>
        <v>70</v>
      </c>
      <c r="F344" s="12">
        <f>F345</f>
        <v>70</v>
      </c>
      <c r="G344" s="12">
        <f>G345</f>
        <v>0</v>
      </c>
      <c r="H344" s="12">
        <f t="shared" si="30"/>
        <v>70</v>
      </c>
      <c r="I344" s="19">
        <f>I345</f>
        <v>70</v>
      </c>
      <c r="J344" s="12">
        <f>J345</f>
        <v>0</v>
      </c>
    </row>
    <row r="345" spans="1:10" s="1" customFormat="1" ht="310.5" customHeight="1">
      <c r="A345" s="43" t="s">
        <v>446</v>
      </c>
      <c r="B345" s="7" t="s">
        <v>447</v>
      </c>
      <c r="C345" s="7"/>
      <c r="D345" s="7"/>
      <c r="E345" s="6">
        <f t="shared" si="29"/>
        <v>70</v>
      </c>
      <c r="F345" s="6">
        <f>F346</f>
        <v>70</v>
      </c>
      <c r="G345" s="6">
        <f>G346</f>
        <v>0</v>
      </c>
      <c r="H345" s="6">
        <f t="shared" si="30"/>
        <v>70</v>
      </c>
      <c r="I345" s="20">
        <f>I346</f>
        <v>70</v>
      </c>
      <c r="J345" s="6">
        <f>J346</f>
        <v>0</v>
      </c>
    </row>
    <row r="346" spans="1:255" ht="46.5" customHeight="1">
      <c r="A346" s="34" t="s">
        <v>30</v>
      </c>
      <c r="B346" s="7" t="s">
        <v>447</v>
      </c>
      <c r="C346" s="7" t="s">
        <v>19</v>
      </c>
      <c r="D346" s="7" t="s">
        <v>11</v>
      </c>
      <c r="E346" s="6">
        <f t="shared" si="29"/>
        <v>70</v>
      </c>
      <c r="F346" s="6">
        <v>70</v>
      </c>
      <c r="G346" s="6"/>
      <c r="H346" s="6">
        <f t="shared" si="30"/>
        <v>70</v>
      </c>
      <c r="I346" s="20">
        <v>70</v>
      </c>
      <c r="J346" s="6"/>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c r="FQ346" s="4"/>
      <c r="FR346" s="4"/>
      <c r="FS346" s="4"/>
      <c r="FT346" s="4"/>
      <c r="FU346" s="4"/>
      <c r="FV346" s="4"/>
      <c r="FW346" s="4"/>
      <c r="FX346" s="4"/>
      <c r="FY346" s="4"/>
      <c r="FZ346" s="4"/>
      <c r="GA346" s="4"/>
      <c r="GB346" s="4"/>
      <c r="GC346" s="4"/>
      <c r="GD346" s="4"/>
      <c r="GE346" s="4"/>
      <c r="GF346" s="4"/>
      <c r="GG346" s="4"/>
      <c r="GH346" s="4"/>
      <c r="GI346" s="4"/>
      <c r="GJ346" s="4"/>
      <c r="GK346" s="4"/>
      <c r="GL346" s="4"/>
      <c r="GM346" s="4"/>
      <c r="GN346" s="4"/>
      <c r="GO346" s="4"/>
      <c r="GP346" s="4"/>
      <c r="GQ346" s="4"/>
      <c r="GR346" s="4"/>
      <c r="GS346" s="4"/>
      <c r="GT346" s="4"/>
      <c r="GU346" s="4"/>
      <c r="GV346" s="4"/>
      <c r="GW346" s="4"/>
      <c r="GX346" s="4"/>
      <c r="GY346" s="4"/>
      <c r="GZ346" s="4"/>
      <c r="HA346" s="4"/>
      <c r="HB346" s="4"/>
      <c r="HC346" s="4"/>
      <c r="HD346" s="4"/>
      <c r="HE346" s="4"/>
      <c r="HF346" s="4"/>
      <c r="HG346" s="4"/>
      <c r="HH346" s="4"/>
      <c r="HI346" s="4"/>
      <c r="HJ346" s="4"/>
      <c r="HK346" s="4"/>
      <c r="HL346" s="4"/>
      <c r="HM346" s="4"/>
      <c r="HN346" s="4"/>
      <c r="HO346" s="4"/>
      <c r="HP346" s="4"/>
      <c r="HQ346" s="4"/>
      <c r="HR346" s="4"/>
      <c r="HS346" s="4"/>
      <c r="HT346" s="4"/>
      <c r="HU346" s="4"/>
      <c r="HV346" s="4"/>
      <c r="HW346" s="4"/>
      <c r="HX346" s="4"/>
      <c r="HY346" s="4"/>
      <c r="HZ346" s="4"/>
      <c r="IA346" s="4"/>
      <c r="IB346" s="4"/>
      <c r="IC346" s="4"/>
      <c r="ID346" s="4"/>
      <c r="IE346" s="4"/>
      <c r="IF346" s="4"/>
      <c r="IG346" s="4"/>
      <c r="IH346" s="4"/>
      <c r="II346" s="4"/>
      <c r="IJ346" s="4"/>
      <c r="IK346" s="4"/>
      <c r="IL346" s="4"/>
      <c r="IM346" s="4"/>
      <c r="IN346" s="4"/>
      <c r="IO346" s="4"/>
      <c r="IP346" s="4"/>
      <c r="IQ346" s="4"/>
      <c r="IR346" s="4"/>
      <c r="IS346" s="4"/>
      <c r="IT346" s="4"/>
      <c r="IU346" s="4"/>
    </row>
    <row r="347" spans="1:255" ht="95.25" customHeight="1">
      <c r="A347" s="35" t="s">
        <v>448</v>
      </c>
      <c r="B347" s="11" t="s">
        <v>449</v>
      </c>
      <c r="C347" s="7"/>
      <c r="D347" s="7"/>
      <c r="E347" s="12">
        <f t="shared" si="29"/>
        <v>250</v>
      </c>
      <c r="F347" s="12">
        <f>F348</f>
        <v>250</v>
      </c>
      <c r="G347" s="12">
        <f>G348</f>
        <v>0</v>
      </c>
      <c r="H347" s="12">
        <f t="shared" si="30"/>
        <v>250</v>
      </c>
      <c r="I347" s="19">
        <f>I348</f>
        <v>250</v>
      </c>
      <c r="J347" s="12">
        <f>J348</f>
        <v>0</v>
      </c>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c r="IU347" s="3"/>
    </row>
    <row r="348" spans="1:10" ht="66.75" customHeight="1">
      <c r="A348" s="34" t="s">
        <v>450</v>
      </c>
      <c r="B348" s="7" t="s">
        <v>451</v>
      </c>
      <c r="C348" s="7"/>
      <c r="D348" s="7"/>
      <c r="E348" s="6">
        <f t="shared" si="29"/>
        <v>250</v>
      </c>
      <c r="F348" s="6">
        <f>F349</f>
        <v>250</v>
      </c>
      <c r="G348" s="6">
        <f>G349</f>
        <v>0</v>
      </c>
      <c r="H348" s="6">
        <f t="shared" si="30"/>
        <v>250</v>
      </c>
      <c r="I348" s="20">
        <f>I349</f>
        <v>250</v>
      </c>
      <c r="J348" s="6">
        <f>J349</f>
        <v>0</v>
      </c>
    </row>
    <row r="349" spans="1:255" ht="63" customHeight="1">
      <c r="A349" s="7" t="s">
        <v>23</v>
      </c>
      <c r="B349" s="7" t="s">
        <v>451</v>
      </c>
      <c r="C349" s="7" t="s">
        <v>16</v>
      </c>
      <c r="D349" s="7" t="s">
        <v>11</v>
      </c>
      <c r="E349" s="6">
        <f t="shared" si="29"/>
        <v>250</v>
      </c>
      <c r="F349" s="6">
        <v>250</v>
      </c>
      <c r="G349" s="6"/>
      <c r="H349" s="6">
        <f t="shared" si="30"/>
        <v>250</v>
      </c>
      <c r="I349" s="20">
        <v>250</v>
      </c>
      <c r="J349" s="6"/>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c r="IU349" s="3"/>
    </row>
    <row r="350" spans="1:10" ht="199.5" customHeight="1">
      <c r="A350" s="11" t="s">
        <v>452</v>
      </c>
      <c r="B350" s="11" t="s">
        <v>453</v>
      </c>
      <c r="C350" s="7"/>
      <c r="D350" s="7"/>
      <c r="E350" s="12">
        <f t="shared" si="29"/>
        <v>201684</v>
      </c>
      <c r="F350" s="12">
        <f>F351</f>
        <v>0</v>
      </c>
      <c r="G350" s="12">
        <f>G351</f>
        <v>201684</v>
      </c>
      <c r="H350" s="12">
        <f t="shared" si="30"/>
        <v>201684</v>
      </c>
      <c r="I350" s="19">
        <f>I351</f>
        <v>0</v>
      </c>
      <c r="J350" s="12">
        <f>J351</f>
        <v>201684</v>
      </c>
    </row>
    <row r="351" spans="1:10" ht="74.25" customHeight="1">
      <c r="A351" s="41" t="s">
        <v>762</v>
      </c>
      <c r="B351" s="7" t="s">
        <v>454</v>
      </c>
      <c r="C351" s="7"/>
      <c r="D351" s="7"/>
      <c r="E351" s="6">
        <f t="shared" si="29"/>
        <v>201684</v>
      </c>
      <c r="F351" s="6">
        <f>F352+F353</f>
        <v>0</v>
      </c>
      <c r="G351" s="6">
        <f>G352+G353</f>
        <v>201684</v>
      </c>
      <c r="H351" s="6">
        <f t="shared" si="30"/>
        <v>201684</v>
      </c>
      <c r="I351" s="20">
        <f>I352+I353</f>
        <v>0</v>
      </c>
      <c r="J351" s="6">
        <f>J352+J353</f>
        <v>201684</v>
      </c>
    </row>
    <row r="352" spans="1:10" ht="63" customHeight="1">
      <c r="A352" s="7" t="s">
        <v>23</v>
      </c>
      <c r="B352" s="7" t="s">
        <v>454</v>
      </c>
      <c r="C352" s="7" t="s">
        <v>16</v>
      </c>
      <c r="D352" s="7" t="s">
        <v>11</v>
      </c>
      <c r="E352" s="6">
        <f t="shared" si="29"/>
        <v>2065</v>
      </c>
      <c r="F352" s="6"/>
      <c r="G352" s="6">
        <v>2065</v>
      </c>
      <c r="H352" s="6">
        <f t="shared" si="30"/>
        <v>2065</v>
      </c>
      <c r="I352" s="6"/>
      <c r="J352" s="6">
        <v>2065</v>
      </c>
    </row>
    <row r="353" spans="1:255" ht="44.25" customHeight="1">
      <c r="A353" s="34" t="s">
        <v>30</v>
      </c>
      <c r="B353" s="7" t="s">
        <v>454</v>
      </c>
      <c r="C353" s="7" t="s">
        <v>19</v>
      </c>
      <c r="D353" s="7" t="s">
        <v>11</v>
      </c>
      <c r="E353" s="6">
        <f t="shared" si="29"/>
        <v>199619</v>
      </c>
      <c r="F353" s="6"/>
      <c r="G353" s="6">
        <v>199619</v>
      </c>
      <c r="H353" s="6">
        <f t="shared" si="30"/>
        <v>199619</v>
      </c>
      <c r="I353" s="6"/>
      <c r="J353" s="6">
        <v>199619</v>
      </c>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row>
    <row r="354" spans="1:10" ht="131.25" customHeight="1">
      <c r="A354" s="35" t="s">
        <v>455</v>
      </c>
      <c r="B354" s="11" t="s">
        <v>456</v>
      </c>
      <c r="C354" s="7"/>
      <c r="D354" s="7"/>
      <c r="E354" s="12">
        <f t="shared" si="29"/>
        <v>120895</v>
      </c>
      <c r="F354" s="12">
        <f>F355</f>
        <v>0</v>
      </c>
      <c r="G354" s="12">
        <f>G355</f>
        <v>120895</v>
      </c>
      <c r="H354" s="12">
        <f t="shared" si="30"/>
        <v>125667</v>
      </c>
      <c r="I354" s="19">
        <f>I355</f>
        <v>0</v>
      </c>
      <c r="J354" s="12">
        <f>J355</f>
        <v>125667</v>
      </c>
    </row>
    <row r="355" spans="1:10" ht="113.25" customHeight="1">
      <c r="A355" s="34" t="s">
        <v>759</v>
      </c>
      <c r="B355" s="7" t="s">
        <v>457</v>
      </c>
      <c r="C355" s="7"/>
      <c r="D355" s="7"/>
      <c r="E355" s="6">
        <f t="shared" si="29"/>
        <v>120895</v>
      </c>
      <c r="F355" s="6">
        <f>F356+F357</f>
        <v>0</v>
      </c>
      <c r="G355" s="6">
        <f>G356+G357</f>
        <v>120895</v>
      </c>
      <c r="H355" s="6">
        <f t="shared" si="30"/>
        <v>125667</v>
      </c>
      <c r="I355" s="20">
        <f>I356+I357</f>
        <v>0</v>
      </c>
      <c r="J355" s="6">
        <f>J356+J357</f>
        <v>125667</v>
      </c>
    </row>
    <row r="356" spans="1:10" ht="63" customHeight="1">
      <c r="A356" s="7" t="s">
        <v>23</v>
      </c>
      <c r="B356" s="7" t="s">
        <v>457</v>
      </c>
      <c r="C356" s="7" t="s">
        <v>16</v>
      </c>
      <c r="D356" s="7" t="s">
        <v>11</v>
      </c>
      <c r="E356" s="6">
        <f t="shared" si="29"/>
        <v>1235</v>
      </c>
      <c r="F356" s="6"/>
      <c r="G356" s="6">
        <v>1235</v>
      </c>
      <c r="H356" s="6">
        <f t="shared" si="30"/>
        <v>1283</v>
      </c>
      <c r="I356" s="6"/>
      <c r="J356" s="6">
        <v>1283</v>
      </c>
    </row>
    <row r="357" spans="1:10" ht="49.5" customHeight="1">
      <c r="A357" s="34" t="s">
        <v>30</v>
      </c>
      <c r="B357" s="7" t="s">
        <v>457</v>
      </c>
      <c r="C357" s="7" t="s">
        <v>19</v>
      </c>
      <c r="D357" s="7" t="s">
        <v>11</v>
      </c>
      <c r="E357" s="6">
        <f t="shared" si="29"/>
        <v>119660</v>
      </c>
      <c r="F357" s="6"/>
      <c r="G357" s="6">
        <v>119660</v>
      </c>
      <c r="H357" s="6">
        <f t="shared" si="30"/>
        <v>124384</v>
      </c>
      <c r="I357" s="6"/>
      <c r="J357" s="6">
        <v>124384</v>
      </c>
    </row>
    <row r="358" spans="1:10" s="1" customFormat="1" ht="184.5" customHeight="1">
      <c r="A358" s="35" t="s">
        <v>458</v>
      </c>
      <c r="B358" s="11" t="s">
        <v>459</v>
      </c>
      <c r="C358" s="7"/>
      <c r="D358" s="7"/>
      <c r="E358" s="12">
        <f t="shared" si="29"/>
        <v>6811</v>
      </c>
      <c r="F358" s="12">
        <f>F359</f>
        <v>0</v>
      </c>
      <c r="G358" s="12">
        <f>G359</f>
        <v>6811</v>
      </c>
      <c r="H358" s="12">
        <f t="shared" si="30"/>
        <v>7083</v>
      </c>
      <c r="I358" s="19">
        <f>I359</f>
        <v>0</v>
      </c>
      <c r="J358" s="12">
        <f>J359</f>
        <v>7083</v>
      </c>
    </row>
    <row r="359" spans="1:255" s="1" customFormat="1" ht="143.25" customHeight="1">
      <c r="A359" s="5" t="s">
        <v>460</v>
      </c>
      <c r="B359" s="7" t="s">
        <v>461</v>
      </c>
      <c r="C359" s="7"/>
      <c r="D359" s="7"/>
      <c r="E359" s="6">
        <f t="shared" si="29"/>
        <v>6811</v>
      </c>
      <c r="F359" s="6">
        <f>F360+F361</f>
        <v>0</v>
      </c>
      <c r="G359" s="6">
        <f>G360+G361</f>
        <v>6811</v>
      </c>
      <c r="H359" s="6">
        <f t="shared" si="30"/>
        <v>7083</v>
      </c>
      <c r="I359" s="20">
        <f>I360+I361</f>
        <v>0</v>
      </c>
      <c r="J359" s="6">
        <f>J360+J361</f>
        <v>7083</v>
      </c>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row>
    <row r="360" spans="1:255" s="1" customFormat="1" ht="69" customHeight="1">
      <c r="A360" s="7" t="s">
        <v>23</v>
      </c>
      <c r="B360" s="7" t="s">
        <v>461</v>
      </c>
      <c r="C360" s="7" t="s">
        <v>16</v>
      </c>
      <c r="D360" s="7" t="s">
        <v>11</v>
      </c>
      <c r="E360" s="6">
        <f t="shared" si="29"/>
        <v>71</v>
      </c>
      <c r="F360" s="6"/>
      <c r="G360" s="6">
        <v>71</v>
      </c>
      <c r="H360" s="6">
        <f t="shared" si="30"/>
        <v>73</v>
      </c>
      <c r="I360" s="6"/>
      <c r="J360" s="6">
        <v>73</v>
      </c>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row>
    <row r="361" spans="1:255" s="1" customFormat="1" ht="54" customHeight="1">
      <c r="A361" s="34" t="s">
        <v>30</v>
      </c>
      <c r="B361" s="7" t="s">
        <v>461</v>
      </c>
      <c r="C361" s="7" t="s">
        <v>19</v>
      </c>
      <c r="D361" s="7" t="s">
        <v>11</v>
      </c>
      <c r="E361" s="6">
        <f t="shared" si="29"/>
        <v>6740</v>
      </c>
      <c r="F361" s="6"/>
      <c r="G361" s="6">
        <v>6740</v>
      </c>
      <c r="H361" s="6">
        <f t="shared" si="30"/>
        <v>7010</v>
      </c>
      <c r="I361" s="6"/>
      <c r="J361" s="6">
        <v>7010</v>
      </c>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row>
    <row r="362" spans="1:255" s="1" customFormat="1" ht="133.5" customHeight="1">
      <c r="A362" s="35" t="s">
        <v>462</v>
      </c>
      <c r="B362" s="11" t="s">
        <v>463</v>
      </c>
      <c r="C362" s="7"/>
      <c r="D362" s="7"/>
      <c r="E362" s="12">
        <f t="shared" si="29"/>
        <v>28542</v>
      </c>
      <c r="F362" s="12">
        <f>F363</f>
        <v>0</v>
      </c>
      <c r="G362" s="12">
        <f>G363</f>
        <v>28542</v>
      </c>
      <c r="H362" s="12">
        <f t="shared" si="30"/>
        <v>29969</v>
      </c>
      <c r="I362" s="19">
        <f>I363</f>
        <v>0</v>
      </c>
      <c r="J362" s="12">
        <f>J363</f>
        <v>29969</v>
      </c>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row>
    <row r="363" spans="1:10" ht="100.5" customHeight="1">
      <c r="A363" s="34" t="s">
        <v>464</v>
      </c>
      <c r="B363" s="7" t="s">
        <v>465</v>
      </c>
      <c r="C363" s="7"/>
      <c r="D363" s="7"/>
      <c r="E363" s="6">
        <f t="shared" si="29"/>
        <v>28542</v>
      </c>
      <c r="F363" s="6">
        <f>F364+F365</f>
        <v>0</v>
      </c>
      <c r="G363" s="6">
        <f>G364+G365</f>
        <v>28542</v>
      </c>
      <c r="H363" s="6">
        <f t="shared" si="30"/>
        <v>29969</v>
      </c>
      <c r="I363" s="20">
        <f>I364+I365</f>
        <v>0</v>
      </c>
      <c r="J363" s="6">
        <f>J364+J365</f>
        <v>29969</v>
      </c>
    </row>
    <row r="364" spans="1:10" ht="64.5" customHeight="1">
      <c r="A364" s="7" t="s">
        <v>23</v>
      </c>
      <c r="B364" s="7" t="s">
        <v>465</v>
      </c>
      <c r="C364" s="7" t="s">
        <v>16</v>
      </c>
      <c r="D364" s="7" t="s">
        <v>11</v>
      </c>
      <c r="E364" s="6">
        <f t="shared" si="29"/>
        <v>235</v>
      </c>
      <c r="F364" s="6"/>
      <c r="G364" s="6">
        <v>235</v>
      </c>
      <c r="H364" s="6">
        <f t="shared" si="30"/>
        <v>247</v>
      </c>
      <c r="I364" s="6"/>
      <c r="J364" s="6">
        <v>247</v>
      </c>
    </row>
    <row r="365" spans="1:255" ht="51" customHeight="1">
      <c r="A365" s="34" t="s">
        <v>30</v>
      </c>
      <c r="B365" s="7" t="s">
        <v>465</v>
      </c>
      <c r="C365" s="7" t="s">
        <v>19</v>
      </c>
      <c r="D365" s="7" t="s">
        <v>11</v>
      </c>
      <c r="E365" s="6">
        <f t="shared" si="29"/>
        <v>28307</v>
      </c>
      <c r="F365" s="6"/>
      <c r="G365" s="6">
        <v>28307</v>
      </c>
      <c r="H365" s="6">
        <f t="shared" si="30"/>
        <v>29722</v>
      </c>
      <c r="I365" s="6"/>
      <c r="J365" s="6">
        <v>29722</v>
      </c>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row>
    <row r="366" spans="1:10" ht="136.5" customHeight="1">
      <c r="A366" s="35" t="s">
        <v>466</v>
      </c>
      <c r="B366" s="11" t="s">
        <v>467</v>
      </c>
      <c r="C366" s="7"/>
      <c r="D366" s="7"/>
      <c r="E366" s="12">
        <f t="shared" si="29"/>
        <v>12412</v>
      </c>
      <c r="F366" s="12">
        <f>F367</f>
        <v>0</v>
      </c>
      <c r="G366" s="12">
        <f>G367</f>
        <v>12412</v>
      </c>
      <c r="H366" s="12">
        <f t="shared" si="30"/>
        <v>12908</v>
      </c>
      <c r="I366" s="19">
        <f>I367</f>
        <v>0</v>
      </c>
      <c r="J366" s="12">
        <f>J367</f>
        <v>12908</v>
      </c>
    </row>
    <row r="367" spans="1:10" ht="95.25" customHeight="1">
      <c r="A367" s="44" t="s">
        <v>468</v>
      </c>
      <c r="B367" s="7" t="s">
        <v>469</v>
      </c>
      <c r="C367" s="7"/>
      <c r="D367" s="7"/>
      <c r="E367" s="6">
        <f t="shared" si="29"/>
        <v>12412</v>
      </c>
      <c r="F367" s="6">
        <f>F368+F369</f>
        <v>0</v>
      </c>
      <c r="G367" s="6">
        <f>G368+G369</f>
        <v>12412</v>
      </c>
      <c r="H367" s="6">
        <f t="shared" si="30"/>
        <v>12908</v>
      </c>
      <c r="I367" s="20">
        <f>I368+I369</f>
        <v>0</v>
      </c>
      <c r="J367" s="6">
        <f>J368+J369</f>
        <v>12908</v>
      </c>
    </row>
    <row r="368" spans="1:10" ht="65.25" customHeight="1">
      <c r="A368" s="7" t="s">
        <v>23</v>
      </c>
      <c r="B368" s="7" t="s">
        <v>469</v>
      </c>
      <c r="C368" s="7" t="s">
        <v>16</v>
      </c>
      <c r="D368" s="7" t="s">
        <v>11</v>
      </c>
      <c r="E368" s="6">
        <f t="shared" si="29"/>
        <v>104</v>
      </c>
      <c r="F368" s="6"/>
      <c r="G368" s="6">
        <v>104</v>
      </c>
      <c r="H368" s="6">
        <f t="shared" si="30"/>
        <v>108</v>
      </c>
      <c r="I368" s="6"/>
      <c r="J368" s="6">
        <v>108</v>
      </c>
    </row>
    <row r="369" spans="1:10" ht="52.5" customHeight="1">
      <c r="A369" s="34" t="s">
        <v>30</v>
      </c>
      <c r="B369" s="7" t="s">
        <v>469</v>
      </c>
      <c r="C369" s="7" t="s">
        <v>19</v>
      </c>
      <c r="D369" s="7" t="s">
        <v>11</v>
      </c>
      <c r="E369" s="6">
        <f t="shared" si="29"/>
        <v>12308</v>
      </c>
      <c r="F369" s="6"/>
      <c r="G369" s="6">
        <v>12308</v>
      </c>
      <c r="H369" s="6">
        <f t="shared" si="30"/>
        <v>12800</v>
      </c>
      <c r="I369" s="6"/>
      <c r="J369" s="6">
        <v>12800</v>
      </c>
    </row>
    <row r="370" spans="1:255" ht="100.5" customHeight="1">
      <c r="A370" s="35" t="s">
        <v>904</v>
      </c>
      <c r="B370" s="11" t="s">
        <v>470</v>
      </c>
      <c r="C370" s="7"/>
      <c r="D370" s="7"/>
      <c r="E370" s="12">
        <f t="shared" si="29"/>
        <v>15714</v>
      </c>
      <c r="F370" s="12">
        <f>F371</f>
        <v>0</v>
      </c>
      <c r="G370" s="12">
        <f>G371</f>
        <v>15714</v>
      </c>
      <c r="H370" s="12">
        <f t="shared" si="30"/>
        <v>16588</v>
      </c>
      <c r="I370" s="19">
        <f>I371</f>
        <v>0</v>
      </c>
      <c r="J370" s="12">
        <f>J371</f>
        <v>16588</v>
      </c>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row>
    <row r="371" spans="1:255" ht="78.75" customHeight="1">
      <c r="A371" s="34" t="s">
        <v>806</v>
      </c>
      <c r="B371" s="7" t="s">
        <v>471</v>
      </c>
      <c r="C371" s="7"/>
      <c r="D371" s="7"/>
      <c r="E371" s="6">
        <f t="shared" si="29"/>
        <v>15714</v>
      </c>
      <c r="F371" s="6">
        <f>F372+F373</f>
        <v>0</v>
      </c>
      <c r="G371" s="6">
        <f>G372+G373</f>
        <v>15714</v>
      </c>
      <c r="H371" s="6">
        <f t="shared" si="30"/>
        <v>16588</v>
      </c>
      <c r="I371" s="20">
        <f>I372+I373</f>
        <v>0</v>
      </c>
      <c r="J371" s="6">
        <f>J372+J373</f>
        <v>16588</v>
      </c>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row>
    <row r="372" spans="1:255" ht="63" customHeight="1">
      <c r="A372" s="7" t="s">
        <v>23</v>
      </c>
      <c r="B372" s="7" t="s">
        <v>471</v>
      </c>
      <c r="C372" s="7" t="s">
        <v>16</v>
      </c>
      <c r="D372" s="7" t="s">
        <v>11</v>
      </c>
      <c r="E372" s="6">
        <f t="shared" si="29"/>
        <v>127</v>
      </c>
      <c r="F372" s="6"/>
      <c r="G372" s="6">
        <v>127</v>
      </c>
      <c r="H372" s="6">
        <f t="shared" si="30"/>
        <v>134</v>
      </c>
      <c r="I372" s="6"/>
      <c r="J372" s="6">
        <v>134</v>
      </c>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row>
    <row r="373" spans="1:255" ht="48.75" customHeight="1">
      <c r="A373" s="34" t="s">
        <v>30</v>
      </c>
      <c r="B373" s="7" t="s">
        <v>471</v>
      </c>
      <c r="C373" s="7" t="s">
        <v>19</v>
      </c>
      <c r="D373" s="7" t="s">
        <v>11</v>
      </c>
      <c r="E373" s="6">
        <f t="shared" si="29"/>
        <v>15587</v>
      </c>
      <c r="F373" s="6"/>
      <c r="G373" s="6">
        <v>15587</v>
      </c>
      <c r="H373" s="6">
        <f t="shared" si="30"/>
        <v>16454</v>
      </c>
      <c r="I373" s="6"/>
      <c r="J373" s="6">
        <v>16454</v>
      </c>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row>
    <row r="374" spans="1:10" ht="136.5" customHeight="1">
      <c r="A374" s="35" t="s">
        <v>472</v>
      </c>
      <c r="B374" s="11" t="s">
        <v>473</v>
      </c>
      <c r="C374" s="7"/>
      <c r="D374" s="7"/>
      <c r="E374" s="12">
        <f t="shared" si="29"/>
        <v>34266</v>
      </c>
      <c r="F374" s="12">
        <f>F375</f>
        <v>0</v>
      </c>
      <c r="G374" s="12">
        <f>G375</f>
        <v>34266</v>
      </c>
      <c r="H374" s="12">
        <f t="shared" si="30"/>
        <v>35637</v>
      </c>
      <c r="I374" s="19">
        <f>I375</f>
        <v>0</v>
      </c>
      <c r="J374" s="12">
        <f>J375</f>
        <v>35637</v>
      </c>
    </row>
    <row r="375" spans="1:10" ht="128.25" customHeight="1">
      <c r="A375" s="45" t="s">
        <v>763</v>
      </c>
      <c r="B375" s="7" t="s">
        <v>474</v>
      </c>
      <c r="C375" s="7"/>
      <c r="D375" s="7"/>
      <c r="E375" s="6">
        <f t="shared" si="29"/>
        <v>34266</v>
      </c>
      <c r="F375" s="6">
        <f>F376+F377</f>
        <v>0</v>
      </c>
      <c r="G375" s="6">
        <f>G376+G377</f>
        <v>34266</v>
      </c>
      <c r="H375" s="6">
        <f t="shared" si="30"/>
        <v>35637</v>
      </c>
      <c r="I375" s="20">
        <f>I376+I377</f>
        <v>0</v>
      </c>
      <c r="J375" s="6">
        <f>J376+J377</f>
        <v>35637</v>
      </c>
    </row>
    <row r="376" spans="1:10" ht="63.75" customHeight="1">
      <c r="A376" s="7" t="s">
        <v>23</v>
      </c>
      <c r="B376" s="7" t="s">
        <v>474</v>
      </c>
      <c r="C376" s="7" t="s">
        <v>16</v>
      </c>
      <c r="D376" s="7" t="s">
        <v>11</v>
      </c>
      <c r="E376" s="6">
        <f t="shared" si="29"/>
        <v>278</v>
      </c>
      <c r="F376" s="6"/>
      <c r="G376" s="6">
        <v>278</v>
      </c>
      <c r="H376" s="6">
        <f t="shared" si="30"/>
        <v>290</v>
      </c>
      <c r="I376" s="6"/>
      <c r="J376" s="6">
        <v>290</v>
      </c>
    </row>
    <row r="377" spans="1:10" ht="48" customHeight="1">
      <c r="A377" s="34" t="s">
        <v>30</v>
      </c>
      <c r="B377" s="7" t="s">
        <v>474</v>
      </c>
      <c r="C377" s="7" t="s">
        <v>19</v>
      </c>
      <c r="D377" s="7" t="s">
        <v>11</v>
      </c>
      <c r="E377" s="6">
        <f t="shared" si="29"/>
        <v>33988</v>
      </c>
      <c r="F377" s="6"/>
      <c r="G377" s="6">
        <v>33988</v>
      </c>
      <c r="H377" s="6">
        <f t="shared" si="30"/>
        <v>35347</v>
      </c>
      <c r="I377" s="6"/>
      <c r="J377" s="6">
        <v>35347</v>
      </c>
    </row>
    <row r="378" spans="1:10" ht="134.25" customHeight="1">
      <c r="A378" s="35" t="s">
        <v>475</v>
      </c>
      <c r="B378" s="11" t="s">
        <v>476</v>
      </c>
      <c r="C378" s="7"/>
      <c r="D378" s="7"/>
      <c r="E378" s="12">
        <f t="shared" si="29"/>
        <v>140821</v>
      </c>
      <c r="F378" s="12">
        <f>F379</f>
        <v>0</v>
      </c>
      <c r="G378" s="12">
        <f>G379</f>
        <v>140821</v>
      </c>
      <c r="H378" s="12">
        <f t="shared" si="30"/>
        <v>146440</v>
      </c>
      <c r="I378" s="19">
        <f>I379</f>
        <v>0</v>
      </c>
      <c r="J378" s="12">
        <f>J379</f>
        <v>146440</v>
      </c>
    </row>
    <row r="379" spans="1:255" ht="72.75" customHeight="1">
      <c r="A379" s="34" t="s">
        <v>477</v>
      </c>
      <c r="B379" s="7" t="s">
        <v>478</v>
      </c>
      <c r="C379" s="7"/>
      <c r="D379" s="7"/>
      <c r="E379" s="6">
        <f t="shared" si="29"/>
        <v>140821</v>
      </c>
      <c r="F379" s="6">
        <f>F380+F381</f>
        <v>0</v>
      </c>
      <c r="G379" s="6">
        <f>G380+G381</f>
        <v>140821</v>
      </c>
      <c r="H379" s="6">
        <f t="shared" si="30"/>
        <v>146440</v>
      </c>
      <c r="I379" s="20">
        <f>I380+I381</f>
        <v>0</v>
      </c>
      <c r="J379" s="6">
        <f>J380+J381</f>
        <v>146440</v>
      </c>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row>
    <row r="380" spans="1:10" ht="63.75" customHeight="1">
      <c r="A380" s="7" t="s">
        <v>23</v>
      </c>
      <c r="B380" s="7" t="s">
        <v>478</v>
      </c>
      <c r="C380" s="7" t="s">
        <v>16</v>
      </c>
      <c r="D380" s="7" t="s">
        <v>11</v>
      </c>
      <c r="E380" s="6">
        <f t="shared" si="29"/>
        <v>1419</v>
      </c>
      <c r="F380" s="6"/>
      <c r="G380" s="6">
        <v>1419</v>
      </c>
      <c r="H380" s="6">
        <f t="shared" si="30"/>
        <v>1476</v>
      </c>
      <c r="I380" s="6"/>
      <c r="J380" s="6">
        <v>1476</v>
      </c>
    </row>
    <row r="381" spans="1:10" ht="45.75" customHeight="1">
      <c r="A381" s="34" t="s">
        <v>30</v>
      </c>
      <c r="B381" s="7" t="s">
        <v>478</v>
      </c>
      <c r="C381" s="7" t="s">
        <v>19</v>
      </c>
      <c r="D381" s="7" t="s">
        <v>11</v>
      </c>
      <c r="E381" s="6">
        <f t="shared" si="29"/>
        <v>139402</v>
      </c>
      <c r="F381" s="6"/>
      <c r="G381" s="6">
        <v>139402</v>
      </c>
      <c r="H381" s="6">
        <f t="shared" si="30"/>
        <v>144964</v>
      </c>
      <c r="I381" s="6"/>
      <c r="J381" s="6">
        <v>144964</v>
      </c>
    </row>
    <row r="382" spans="1:10" ht="113.25" customHeight="1">
      <c r="A382" s="35" t="s">
        <v>479</v>
      </c>
      <c r="B382" s="11" t="s">
        <v>480</v>
      </c>
      <c r="C382" s="7"/>
      <c r="D382" s="7"/>
      <c r="E382" s="12">
        <f t="shared" si="29"/>
        <v>552</v>
      </c>
      <c r="F382" s="12">
        <f>F383</f>
        <v>0</v>
      </c>
      <c r="G382" s="12">
        <f>G383</f>
        <v>552</v>
      </c>
      <c r="H382" s="12">
        <f t="shared" si="30"/>
        <v>574</v>
      </c>
      <c r="I382" s="19">
        <f>I383</f>
        <v>0</v>
      </c>
      <c r="J382" s="12">
        <f>J383</f>
        <v>574</v>
      </c>
    </row>
    <row r="383" spans="1:255" ht="57" customHeight="1">
      <c r="A383" s="34" t="s">
        <v>481</v>
      </c>
      <c r="B383" s="7" t="s">
        <v>482</v>
      </c>
      <c r="C383" s="7"/>
      <c r="D383" s="7"/>
      <c r="E383" s="6">
        <f t="shared" si="29"/>
        <v>552</v>
      </c>
      <c r="F383" s="6">
        <f>F384+F385</f>
        <v>0</v>
      </c>
      <c r="G383" s="6">
        <f>G384+G385</f>
        <v>552</v>
      </c>
      <c r="H383" s="6">
        <f t="shared" si="30"/>
        <v>574</v>
      </c>
      <c r="I383" s="20">
        <f>I384+I385</f>
        <v>0</v>
      </c>
      <c r="J383" s="6">
        <f>J384+J385</f>
        <v>574</v>
      </c>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row>
    <row r="384" spans="1:10" ht="61.5" customHeight="1">
      <c r="A384" s="7" t="s">
        <v>23</v>
      </c>
      <c r="B384" s="7" t="s">
        <v>482</v>
      </c>
      <c r="C384" s="7" t="s">
        <v>16</v>
      </c>
      <c r="D384" s="7" t="s">
        <v>11</v>
      </c>
      <c r="E384" s="6">
        <f t="shared" si="29"/>
        <v>9</v>
      </c>
      <c r="F384" s="6"/>
      <c r="G384" s="6">
        <v>9</v>
      </c>
      <c r="H384" s="6">
        <f t="shared" si="30"/>
        <v>9</v>
      </c>
      <c r="I384" s="6"/>
      <c r="J384" s="6">
        <v>9</v>
      </c>
    </row>
    <row r="385" spans="1:10" ht="51.75" customHeight="1">
      <c r="A385" s="34" t="s">
        <v>30</v>
      </c>
      <c r="B385" s="7" t="s">
        <v>482</v>
      </c>
      <c r="C385" s="7" t="s">
        <v>19</v>
      </c>
      <c r="D385" s="7" t="s">
        <v>11</v>
      </c>
      <c r="E385" s="6">
        <f t="shared" si="29"/>
        <v>543</v>
      </c>
      <c r="F385" s="6"/>
      <c r="G385" s="6">
        <v>543</v>
      </c>
      <c r="H385" s="6">
        <f t="shared" si="30"/>
        <v>565</v>
      </c>
      <c r="I385" s="6"/>
      <c r="J385" s="6">
        <v>565</v>
      </c>
    </row>
    <row r="386" spans="1:255" ht="129" customHeight="1">
      <c r="A386" s="11" t="s">
        <v>483</v>
      </c>
      <c r="B386" s="11" t="s">
        <v>484</v>
      </c>
      <c r="C386" s="7"/>
      <c r="D386" s="7"/>
      <c r="E386" s="12">
        <f t="shared" si="29"/>
        <v>3329</v>
      </c>
      <c r="F386" s="14">
        <f>F387</f>
        <v>0</v>
      </c>
      <c r="G386" s="14">
        <f>G387</f>
        <v>3329</v>
      </c>
      <c r="H386" s="12">
        <f t="shared" si="30"/>
        <v>3462</v>
      </c>
      <c r="I386" s="22">
        <f>I387</f>
        <v>0</v>
      </c>
      <c r="J386" s="14">
        <f>J387</f>
        <v>3462</v>
      </c>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row>
    <row r="387" spans="1:10" ht="70.5" customHeight="1">
      <c r="A387" s="34" t="s">
        <v>485</v>
      </c>
      <c r="B387" s="7" t="s">
        <v>486</v>
      </c>
      <c r="C387" s="7"/>
      <c r="D387" s="7"/>
      <c r="E387" s="6">
        <f t="shared" si="29"/>
        <v>3329</v>
      </c>
      <c r="F387" s="6">
        <f>F388+F389</f>
        <v>0</v>
      </c>
      <c r="G387" s="6">
        <f>G388+G389</f>
        <v>3329</v>
      </c>
      <c r="H387" s="6">
        <f t="shared" si="30"/>
        <v>3462</v>
      </c>
      <c r="I387" s="20">
        <f>I388+I389</f>
        <v>0</v>
      </c>
      <c r="J387" s="6">
        <f>J388+J389</f>
        <v>3462</v>
      </c>
    </row>
    <row r="388" spans="1:255" s="1" customFormat="1" ht="63" customHeight="1">
      <c r="A388" s="7" t="s">
        <v>23</v>
      </c>
      <c r="B388" s="7" t="s">
        <v>486</v>
      </c>
      <c r="C388" s="7" t="s">
        <v>16</v>
      </c>
      <c r="D388" s="7" t="s">
        <v>11</v>
      </c>
      <c r="E388" s="6">
        <f t="shared" si="29"/>
        <v>34</v>
      </c>
      <c r="F388" s="6"/>
      <c r="G388" s="6">
        <v>34</v>
      </c>
      <c r="H388" s="6">
        <f t="shared" si="30"/>
        <v>36</v>
      </c>
      <c r="I388" s="6"/>
      <c r="J388" s="6">
        <v>36</v>
      </c>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row>
    <row r="389" spans="1:255" s="1" customFormat="1" ht="51.75" customHeight="1">
      <c r="A389" s="34" t="s">
        <v>30</v>
      </c>
      <c r="B389" s="7" t="s">
        <v>486</v>
      </c>
      <c r="C389" s="7" t="s">
        <v>19</v>
      </c>
      <c r="D389" s="7" t="s">
        <v>11</v>
      </c>
      <c r="E389" s="6">
        <f t="shared" si="29"/>
        <v>3295</v>
      </c>
      <c r="F389" s="6"/>
      <c r="G389" s="6">
        <v>3295</v>
      </c>
      <c r="H389" s="6">
        <f t="shared" si="30"/>
        <v>3426</v>
      </c>
      <c r="I389" s="6"/>
      <c r="J389" s="6">
        <v>3426</v>
      </c>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row>
    <row r="390" spans="1:255" s="1" customFormat="1" ht="147" customHeight="1">
      <c r="A390" s="35" t="s">
        <v>487</v>
      </c>
      <c r="B390" s="11" t="s">
        <v>488</v>
      </c>
      <c r="C390" s="7"/>
      <c r="D390" s="7"/>
      <c r="E390" s="12">
        <f t="shared" si="29"/>
        <v>21</v>
      </c>
      <c r="F390" s="12">
        <f>F391</f>
        <v>0</v>
      </c>
      <c r="G390" s="12">
        <f>G391</f>
        <v>21</v>
      </c>
      <c r="H390" s="12">
        <f t="shared" si="30"/>
        <v>23</v>
      </c>
      <c r="I390" s="19">
        <f>I391</f>
        <v>0</v>
      </c>
      <c r="J390" s="12">
        <f>J391</f>
        <v>23</v>
      </c>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row>
    <row r="391" spans="1:255" s="1" customFormat="1" ht="78" customHeight="1">
      <c r="A391" s="5" t="s">
        <v>489</v>
      </c>
      <c r="B391" s="7" t="s">
        <v>490</v>
      </c>
      <c r="C391" s="7"/>
      <c r="D391" s="7"/>
      <c r="E391" s="6">
        <f t="shared" si="29"/>
        <v>21</v>
      </c>
      <c r="F391" s="6">
        <f>F392+F393</f>
        <v>0</v>
      </c>
      <c r="G391" s="6">
        <f>G392+G393</f>
        <v>21</v>
      </c>
      <c r="H391" s="6">
        <f t="shared" si="30"/>
        <v>23</v>
      </c>
      <c r="I391" s="20">
        <f>I392+I393</f>
        <v>0</v>
      </c>
      <c r="J391" s="6">
        <f>J392+J393</f>
        <v>23</v>
      </c>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row>
    <row r="392" spans="1:255" s="1" customFormat="1" ht="63.75" customHeight="1">
      <c r="A392" s="7" t="s">
        <v>23</v>
      </c>
      <c r="B392" s="7" t="s">
        <v>490</v>
      </c>
      <c r="C392" s="7" t="s">
        <v>16</v>
      </c>
      <c r="D392" s="7" t="s">
        <v>11</v>
      </c>
      <c r="E392" s="6">
        <f t="shared" si="29"/>
        <v>1</v>
      </c>
      <c r="F392" s="6"/>
      <c r="G392" s="6">
        <v>1</v>
      </c>
      <c r="H392" s="6">
        <f t="shared" si="30"/>
        <v>1</v>
      </c>
      <c r="I392" s="6"/>
      <c r="J392" s="6">
        <v>1</v>
      </c>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row>
    <row r="393" spans="1:255" s="1" customFormat="1" ht="51" customHeight="1">
      <c r="A393" s="34" t="s">
        <v>30</v>
      </c>
      <c r="B393" s="7" t="s">
        <v>490</v>
      </c>
      <c r="C393" s="7" t="s">
        <v>19</v>
      </c>
      <c r="D393" s="7" t="s">
        <v>11</v>
      </c>
      <c r="E393" s="6">
        <f t="shared" si="29"/>
        <v>20</v>
      </c>
      <c r="F393" s="6"/>
      <c r="G393" s="6">
        <v>20</v>
      </c>
      <c r="H393" s="6">
        <f t="shared" si="30"/>
        <v>22</v>
      </c>
      <c r="I393" s="6"/>
      <c r="J393" s="6">
        <v>22</v>
      </c>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row>
    <row r="394" spans="1:255" ht="134.25" customHeight="1">
      <c r="A394" s="35" t="s">
        <v>491</v>
      </c>
      <c r="B394" s="11" t="s">
        <v>492</v>
      </c>
      <c r="C394" s="7"/>
      <c r="D394" s="7"/>
      <c r="E394" s="12">
        <f t="shared" si="29"/>
        <v>43603</v>
      </c>
      <c r="F394" s="12">
        <f>F395</f>
        <v>0</v>
      </c>
      <c r="G394" s="12">
        <f>G395</f>
        <v>43603</v>
      </c>
      <c r="H394" s="12">
        <f t="shared" si="30"/>
        <v>45344</v>
      </c>
      <c r="I394" s="19">
        <f>I395</f>
        <v>0</v>
      </c>
      <c r="J394" s="12">
        <f>J395</f>
        <v>45344</v>
      </c>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row>
    <row r="395" spans="1:255" ht="90" customHeight="1">
      <c r="A395" s="34" t="s">
        <v>493</v>
      </c>
      <c r="B395" s="7" t="s">
        <v>494</v>
      </c>
      <c r="C395" s="7"/>
      <c r="D395" s="7"/>
      <c r="E395" s="6">
        <f t="shared" si="29"/>
        <v>43603</v>
      </c>
      <c r="F395" s="6">
        <f>F396+F397</f>
        <v>0</v>
      </c>
      <c r="G395" s="6">
        <f>G396+G397</f>
        <v>43603</v>
      </c>
      <c r="H395" s="6">
        <f t="shared" si="30"/>
        <v>45344</v>
      </c>
      <c r="I395" s="20">
        <f>I396+I397</f>
        <v>0</v>
      </c>
      <c r="J395" s="6">
        <f>J396+J397</f>
        <v>45344</v>
      </c>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row>
    <row r="396" spans="1:255" ht="66" customHeight="1">
      <c r="A396" s="7" t="s">
        <v>23</v>
      </c>
      <c r="B396" s="7" t="s">
        <v>494</v>
      </c>
      <c r="C396" s="7" t="s">
        <v>16</v>
      </c>
      <c r="D396" s="7" t="s">
        <v>11</v>
      </c>
      <c r="E396" s="6">
        <f t="shared" si="29"/>
        <v>542</v>
      </c>
      <c r="F396" s="6"/>
      <c r="G396" s="6">
        <v>542</v>
      </c>
      <c r="H396" s="6">
        <f t="shared" si="30"/>
        <v>563</v>
      </c>
      <c r="I396" s="6"/>
      <c r="J396" s="6">
        <v>563</v>
      </c>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row>
    <row r="397" spans="1:10" ht="60" customHeight="1">
      <c r="A397" s="34" t="s">
        <v>30</v>
      </c>
      <c r="B397" s="7" t="s">
        <v>494</v>
      </c>
      <c r="C397" s="7" t="s">
        <v>19</v>
      </c>
      <c r="D397" s="7" t="s">
        <v>11</v>
      </c>
      <c r="E397" s="6">
        <f t="shared" si="29"/>
        <v>43061</v>
      </c>
      <c r="F397" s="6"/>
      <c r="G397" s="6">
        <v>43061</v>
      </c>
      <c r="H397" s="6">
        <f t="shared" si="30"/>
        <v>44781</v>
      </c>
      <c r="I397" s="6"/>
      <c r="J397" s="6">
        <v>44781</v>
      </c>
    </row>
    <row r="398" spans="1:10" ht="97.5" customHeight="1">
      <c r="A398" s="35" t="s">
        <v>495</v>
      </c>
      <c r="B398" s="11" t="s">
        <v>496</v>
      </c>
      <c r="C398" s="7"/>
      <c r="D398" s="7"/>
      <c r="E398" s="12">
        <f aca="true" t="shared" si="31" ref="E398:E416">F398+G398</f>
        <v>52408</v>
      </c>
      <c r="F398" s="12">
        <f>F399</f>
        <v>0</v>
      </c>
      <c r="G398" s="12">
        <f>G399</f>
        <v>52408</v>
      </c>
      <c r="H398" s="12">
        <f t="shared" si="30"/>
        <v>54518</v>
      </c>
      <c r="I398" s="19">
        <f>I399</f>
        <v>0</v>
      </c>
      <c r="J398" s="12">
        <f>J399</f>
        <v>54518</v>
      </c>
    </row>
    <row r="399" spans="1:10" ht="60" customHeight="1">
      <c r="A399" s="34" t="s">
        <v>497</v>
      </c>
      <c r="B399" s="7" t="s">
        <v>498</v>
      </c>
      <c r="C399" s="7"/>
      <c r="D399" s="7"/>
      <c r="E399" s="6">
        <f t="shared" si="31"/>
        <v>52408</v>
      </c>
      <c r="F399" s="6">
        <f>F400+F401</f>
        <v>0</v>
      </c>
      <c r="G399" s="6">
        <f>G400+G401</f>
        <v>52408</v>
      </c>
      <c r="H399" s="6">
        <f t="shared" si="30"/>
        <v>54518</v>
      </c>
      <c r="I399" s="20">
        <f>I400+I401</f>
        <v>0</v>
      </c>
      <c r="J399" s="6">
        <f>J400+J401</f>
        <v>54518</v>
      </c>
    </row>
    <row r="400" spans="1:10" ht="62.25" customHeight="1">
      <c r="A400" s="7" t="s">
        <v>23</v>
      </c>
      <c r="B400" s="7" t="s">
        <v>498</v>
      </c>
      <c r="C400" s="7" t="s">
        <v>16</v>
      </c>
      <c r="D400" s="7" t="s">
        <v>11</v>
      </c>
      <c r="E400" s="6">
        <f t="shared" si="31"/>
        <v>416</v>
      </c>
      <c r="F400" s="6"/>
      <c r="G400" s="6">
        <v>416</v>
      </c>
      <c r="H400" s="6">
        <f>I400+J400</f>
        <v>433</v>
      </c>
      <c r="I400" s="6"/>
      <c r="J400" s="6">
        <v>433</v>
      </c>
    </row>
    <row r="401" spans="1:10" ht="54" customHeight="1">
      <c r="A401" s="34" t="s">
        <v>30</v>
      </c>
      <c r="B401" s="7" t="s">
        <v>498</v>
      </c>
      <c r="C401" s="7" t="s">
        <v>19</v>
      </c>
      <c r="D401" s="7" t="s">
        <v>11</v>
      </c>
      <c r="E401" s="6">
        <f t="shared" si="31"/>
        <v>51992</v>
      </c>
      <c r="F401" s="6"/>
      <c r="G401" s="6">
        <v>51992</v>
      </c>
      <c r="H401" s="6">
        <f>I401+J401</f>
        <v>54085</v>
      </c>
      <c r="I401" s="6"/>
      <c r="J401" s="6">
        <v>54085</v>
      </c>
    </row>
    <row r="402" spans="1:255" ht="397.5" customHeight="1">
      <c r="A402" s="35" t="s">
        <v>773</v>
      </c>
      <c r="B402" s="11" t="s">
        <v>499</v>
      </c>
      <c r="C402" s="7"/>
      <c r="D402" s="7"/>
      <c r="E402" s="12">
        <f t="shared" si="31"/>
        <v>804</v>
      </c>
      <c r="F402" s="12">
        <f>F403</f>
        <v>0</v>
      </c>
      <c r="G402" s="12">
        <f>G403</f>
        <v>804</v>
      </c>
      <c r="H402" s="12">
        <f aca="true" t="shared" si="32" ref="H402:H416">I402+J402</f>
        <v>836</v>
      </c>
      <c r="I402" s="19">
        <f>I403</f>
        <v>0</v>
      </c>
      <c r="J402" s="12">
        <f>J403</f>
        <v>836</v>
      </c>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row>
    <row r="403" spans="1:10" ht="153.75" customHeight="1">
      <c r="A403" s="34" t="s">
        <v>500</v>
      </c>
      <c r="B403" s="7" t="s">
        <v>501</v>
      </c>
      <c r="C403" s="7"/>
      <c r="D403" s="7"/>
      <c r="E403" s="6">
        <f t="shared" si="31"/>
        <v>804</v>
      </c>
      <c r="F403" s="6">
        <f>F404+F405</f>
        <v>0</v>
      </c>
      <c r="G403" s="6">
        <f>G404+G405</f>
        <v>804</v>
      </c>
      <c r="H403" s="6">
        <f t="shared" si="32"/>
        <v>836</v>
      </c>
      <c r="I403" s="20">
        <f>I404+I405</f>
        <v>0</v>
      </c>
      <c r="J403" s="6">
        <f>J404+J405</f>
        <v>836</v>
      </c>
    </row>
    <row r="404" spans="1:10" ht="57" customHeight="1">
      <c r="A404" s="7" t="s">
        <v>23</v>
      </c>
      <c r="B404" s="7" t="s">
        <v>501</v>
      </c>
      <c r="C404" s="7" t="s">
        <v>16</v>
      </c>
      <c r="D404" s="7" t="s">
        <v>11</v>
      </c>
      <c r="E404" s="6">
        <f t="shared" si="31"/>
        <v>7</v>
      </c>
      <c r="F404" s="6"/>
      <c r="G404" s="6">
        <v>7</v>
      </c>
      <c r="H404" s="6">
        <f t="shared" si="32"/>
        <v>7</v>
      </c>
      <c r="I404" s="6"/>
      <c r="J404" s="6">
        <v>7</v>
      </c>
    </row>
    <row r="405" spans="1:255" ht="54.75" customHeight="1">
      <c r="A405" s="34" t="s">
        <v>30</v>
      </c>
      <c r="B405" s="7" t="s">
        <v>501</v>
      </c>
      <c r="C405" s="7" t="s">
        <v>19</v>
      </c>
      <c r="D405" s="7" t="s">
        <v>11</v>
      </c>
      <c r="E405" s="6">
        <f t="shared" si="31"/>
        <v>797</v>
      </c>
      <c r="F405" s="6"/>
      <c r="G405" s="6">
        <v>797</v>
      </c>
      <c r="H405" s="6">
        <f t="shared" si="32"/>
        <v>829</v>
      </c>
      <c r="I405" s="6"/>
      <c r="J405" s="6">
        <v>829</v>
      </c>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row>
    <row r="406" spans="1:255" ht="180.75" customHeight="1">
      <c r="A406" s="35" t="s">
        <v>502</v>
      </c>
      <c r="B406" s="11" t="s">
        <v>503</v>
      </c>
      <c r="C406" s="7"/>
      <c r="D406" s="7"/>
      <c r="E406" s="12">
        <f t="shared" si="31"/>
        <v>6563</v>
      </c>
      <c r="F406" s="12">
        <f>F407</f>
        <v>0</v>
      </c>
      <c r="G406" s="12">
        <f>G407</f>
        <v>6563</v>
      </c>
      <c r="H406" s="12">
        <f t="shared" si="32"/>
        <v>6795</v>
      </c>
      <c r="I406" s="19">
        <f>I407</f>
        <v>0</v>
      </c>
      <c r="J406" s="12">
        <f>J407</f>
        <v>6795</v>
      </c>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row>
    <row r="407" spans="1:255" ht="210" customHeight="1">
      <c r="A407" s="34" t="s">
        <v>962</v>
      </c>
      <c r="B407" s="7" t="s">
        <v>504</v>
      </c>
      <c r="C407" s="7"/>
      <c r="D407" s="7"/>
      <c r="E407" s="6">
        <f t="shared" si="31"/>
        <v>6563</v>
      </c>
      <c r="F407" s="6">
        <f>F408</f>
        <v>0</v>
      </c>
      <c r="G407" s="6">
        <f>G408</f>
        <v>6563</v>
      </c>
      <c r="H407" s="6">
        <f t="shared" si="32"/>
        <v>6795</v>
      </c>
      <c r="I407" s="20">
        <f>I408</f>
        <v>0</v>
      </c>
      <c r="J407" s="6">
        <f>J408</f>
        <v>6795</v>
      </c>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row>
    <row r="408" spans="1:255" ht="51" customHeight="1">
      <c r="A408" s="34" t="s">
        <v>30</v>
      </c>
      <c r="B408" s="7" t="s">
        <v>504</v>
      </c>
      <c r="C408" s="7" t="s">
        <v>19</v>
      </c>
      <c r="D408" s="7" t="s">
        <v>11</v>
      </c>
      <c r="E408" s="6">
        <f t="shared" si="31"/>
        <v>6563</v>
      </c>
      <c r="F408" s="6"/>
      <c r="G408" s="6">
        <v>6563</v>
      </c>
      <c r="H408" s="6">
        <f t="shared" si="32"/>
        <v>6795</v>
      </c>
      <c r="I408" s="6"/>
      <c r="J408" s="6">
        <v>6795</v>
      </c>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row>
    <row r="409" spans="1:255" ht="200.25" customHeight="1">
      <c r="A409" s="35" t="s">
        <v>505</v>
      </c>
      <c r="B409" s="11" t="s">
        <v>506</v>
      </c>
      <c r="C409" s="7"/>
      <c r="D409" s="7"/>
      <c r="E409" s="12">
        <f t="shared" si="31"/>
        <v>71203</v>
      </c>
      <c r="F409" s="12">
        <f>F410</f>
        <v>0</v>
      </c>
      <c r="G409" s="12">
        <f>G410</f>
        <v>71203</v>
      </c>
      <c r="H409" s="12">
        <f t="shared" si="32"/>
        <v>74070</v>
      </c>
      <c r="I409" s="19">
        <f>I410</f>
        <v>0</v>
      </c>
      <c r="J409" s="12">
        <f>J410</f>
        <v>74070</v>
      </c>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row>
    <row r="410" spans="1:10" ht="210.75" customHeight="1">
      <c r="A410" s="43" t="s">
        <v>963</v>
      </c>
      <c r="B410" s="7" t="s">
        <v>507</v>
      </c>
      <c r="C410" s="7"/>
      <c r="D410" s="7"/>
      <c r="E410" s="6">
        <f t="shared" si="31"/>
        <v>71203</v>
      </c>
      <c r="F410" s="6">
        <f>F411</f>
        <v>0</v>
      </c>
      <c r="G410" s="6">
        <f>G411</f>
        <v>71203</v>
      </c>
      <c r="H410" s="6">
        <f t="shared" si="32"/>
        <v>74070</v>
      </c>
      <c r="I410" s="20">
        <f>I411</f>
        <v>0</v>
      </c>
      <c r="J410" s="6">
        <f>J411</f>
        <v>74070</v>
      </c>
    </row>
    <row r="411" spans="1:10" ht="45.75" customHeight="1">
      <c r="A411" s="34" t="s">
        <v>30</v>
      </c>
      <c r="B411" s="7" t="s">
        <v>507</v>
      </c>
      <c r="C411" s="7" t="s">
        <v>19</v>
      </c>
      <c r="D411" s="7" t="s">
        <v>11</v>
      </c>
      <c r="E411" s="6">
        <f t="shared" si="31"/>
        <v>71203</v>
      </c>
      <c r="F411" s="6"/>
      <c r="G411" s="6">
        <v>71203</v>
      </c>
      <c r="H411" s="6">
        <f t="shared" si="32"/>
        <v>74070</v>
      </c>
      <c r="I411" s="6"/>
      <c r="J411" s="6">
        <v>74070</v>
      </c>
    </row>
    <row r="412" spans="1:10" ht="252" customHeight="1">
      <c r="A412" s="35" t="s">
        <v>687</v>
      </c>
      <c r="B412" s="11" t="s">
        <v>508</v>
      </c>
      <c r="C412" s="7"/>
      <c r="D412" s="7"/>
      <c r="E412" s="12">
        <f t="shared" si="31"/>
        <v>75</v>
      </c>
      <c r="F412" s="12">
        <f>A413:F413</f>
        <v>0</v>
      </c>
      <c r="G412" s="12">
        <f>B413:G413</f>
        <v>75</v>
      </c>
      <c r="H412" s="12">
        <f t="shared" si="32"/>
        <v>75</v>
      </c>
      <c r="I412" s="19">
        <f>D413:I413</f>
        <v>0</v>
      </c>
      <c r="J412" s="12">
        <f>E413:J413</f>
        <v>75</v>
      </c>
    </row>
    <row r="413" spans="1:10" ht="224.25" customHeight="1">
      <c r="A413" s="41" t="s">
        <v>764</v>
      </c>
      <c r="B413" s="7" t="s">
        <v>509</v>
      </c>
      <c r="C413" s="7"/>
      <c r="D413" s="7"/>
      <c r="E413" s="6">
        <f t="shared" si="31"/>
        <v>75</v>
      </c>
      <c r="F413" s="6">
        <f>F414+F415</f>
        <v>0</v>
      </c>
      <c r="G413" s="6">
        <f>G414+G415</f>
        <v>75</v>
      </c>
      <c r="H413" s="6">
        <f t="shared" si="32"/>
        <v>75</v>
      </c>
      <c r="I413" s="20">
        <f>I414+I415</f>
        <v>0</v>
      </c>
      <c r="J413" s="6">
        <f>J414+J415</f>
        <v>75</v>
      </c>
    </row>
    <row r="414" spans="1:10" ht="60" customHeight="1">
      <c r="A414" s="7" t="s">
        <v>23</v>
      </c>
      <c r="B414" s="7" t="s">
        <v>509</v>
      </c>
      <c r="C414" s="7" t="s">
        <v>16</v>
      </c>
      <c r="D414" s="7" t="s">
        <v>11</v>
      </c>
      <c r="E414" s="6">
        <f t="shared" si="31"/>
        <v>4</v>
      </c>
      <c r="F414" s="6"/>
      <c r="G414" s="6">
        <v>4</v>
      </c>
      <c r="H414" s="6">
        <f t="shared" si="32"/>
        <v>4</v>
      </c>
      <c r="I414" s="6"/>
      <c r="J414" s="6">
        <v>4</v>
      </c>
    </row>
    <row r="415" spans="1:10" ht="41.25" customHeight="1">
      <c r="A415" s="34" t="s">
        <v>30</v>
      </c>
      <c r="B415" s="7" t="s">
        <v>509</v>
      </c>
      <c r="C415" s="7" t="s">
        <v>19</v>
      </c>
      <c r="D415" s="7" t="s">
        <v>11</v>
      </c>
      <c r="E415" s="6">
        <f t="shared" si="31"/>
        <v>71</v>
      </c>
      <c r="F415" s="6"/>
      <c r="G415" s="6">
        <v>71</v>
      </c>
      <c r="H415" s="6">
        <f t="shared" si="32"/>
        <v>71</v>
      </c>
      <c r="I415" s="6"/>
      <c r="J415" s="6">
        <v>71</v>
      </c>
    </row>
    <row r="416" spans="1:10" ht="199.5" customHeight="1">
      <c r="A416" s="35" t="s">
        <v>510</v>
      </c>
      <c r="B416" s="11" t="s">
        <v>511</v>
      </c>
      <c r="C416" s="7"/>
      <c r="D416" s="7"/>
      <c r="E416" s="12">
        <f t="shared" si="31"/>
        <v>1835</v>
      </c>
      <c r="F416" s="12">
        <f>F417+F419</f>
        <v>0</v>
      </c>
      <c r="G416" s="12">
        <f>G417+G419</f>
        <v>1835</v>
      </c>
      <c r="H416" s="12">
        <f t="shared" si="32"/>
        <v>1900</v>
      </c>
      <c r="I416" s="19">
        <f>I417+I419</f>
        <v>0</v>
      </c>
      <c r="J416" s="12">
        <f>J417+J419</f>
        <v>1900</v>
      </c>
    </row>
    <row r="417" spans="1:10" ht="63.75" customHeight="1">
      <c r="A417" s="34" t="s">
        <v>512</v>
      </c>
      <c r="B417" s="7" t="s">
        <v>513</v>
      </c>
      <c r="C417" s="7"/>
      <c r="D417" s="7"/>
      <c r="E417" s="6">
        <f>F417+G417</f>
        <v>3</v>
      </c>
      <c r="F417" s="6">
        <f>F418</f>
        <v>0</v>
      </c>
      <c r="G417" s="6">
        <f>G418</f>
        <v>3</v>
      </c>
      <c r="H417" s="6">
        <f aca="true" t="shared" si="33" ref="H417:H426">I417+J417</f>
        <v>3</v>
      </c>
      <c r="I417" s="20">
        <f>I418</f>
        <v>0</v>
      </c>
      <c r="J417" s="6">
        <f>J418</f>
        <v>3</v>
      </c>
    </row>
    <row r="418" spans="1:10" ht="61.5" customHeight="1">
      <c r="A418" s="7" t="s">
        <v>23</v>
      </c>
      <c r="B418" s="7" t="s">
        <v>513</v>
      </c>
      <c r="C418" s="7" t="s">
        <v>16</v>
      </c>
      <c r="D418" s="7" t="s">
        <v>39</v>
      </c>
      <c r="E418" s="6">
        <f>F418+G418</f>
        <v>3</v>
      </c>
      <c r="F418" s="6"/>
      <c r="G418" s="6">
        <v>3</v>
      </c>
      <c r="H418" s="6">
        <f t="shared" si="33"/>
        <v>3</v>
      </c>
      <c r="I418" s="20"/>
      <c r="J418" s="6">
        <v>3</v>
      </c>
    </row>
    <row r="419" spans="1:10" ht="54" customHeight="1">
      <c r="A419" s="34" t="s">
        <v>514</v>
      </c>
      <c r="B419" s="7" t="s">
        <v>515</v>
      </c>
      <c r="C419" s="7"/>
      <c r="D419" s="7"/>
      <c r="E419" s="6">
        <f>F419+G419</f>
        <v>1832</v>
      </c>
      <c r="F419" s="6">
        <f>F420+F421</f>
        <v>0</v>
      </c>
      <c r="G419" s="6">
        <f>G420+G421</f>
        <v>1832</v>
      </c>
      <c r="H419" s="6">
        <f t="shared" si="33"/>
        <v>1897</v>
      </c>
      <c r="I419" s="20">
        <f>I420+I421</f>
        <v>0</v>
      </c>
      <c r="J419" s="6">
        <f>J420+J421</f>
        <v>1897</v>
      </c>
    </row>
    <row r="420" spans="1:10" ht="60" customHeight="1">
      <c r="A420" s="7" t="s">
        <v>23</v>
      </c>
      <c r="B420" s="7" t="s">
        <v>515</v>
      </c>
      <c r="C420" s="7" t="s">
        <v>16</v>
      </c>
      <c r="D420" s="7" t="s">
        <v>11</v>
      </c>
      <c r="E420" s="6">
        <f>F420+G420</f>
        <v>32</v>
      </c>
      <c r="F420" s="6"/>
      <c r="G420" s="6">
        <v>32</v>
      </c>
      <c r="H420" s="6">
        <f t="shared" si="33"/>
        <v>33</v>
      </c>
      <c r="I420" s="6"/>
      <c r="J420" s="6">
        <v>33</v>
      </c>
    </row>
    <row r="421" spans="1:10" ht="44.25" customHeight="1">
      <c r="A421" s="34" t="s">
        <v>30</v>
      </c>
      <c r="B421" s="7" t="s">
        <v>515</v>
      </c>
      <c r="C421" s="7" t="s">
        <v>19</v>
      </c>
      <c r="D421" s="7" t="s">
        <v>11</v>
      </c>
      <c r="E421" s="6">
        <f>F421+G421</f>
        <v>1800</v>
      </c>
      <c r="F421" s="6"/>
      <c r="G421" s="6">
        <v>1800</v>
      </c>
      <c r="H421" s="6">
        <f t="shared" si="33"/>
        <v>1864</v>
      </c>
      <c r="I421" s="6"/>
      <c r="J421" s="6">
        <v>1864</v>
      </c>
    </row>
    <row r="422" spans="1:10" ht="102.75" customHeight="1">
      <c r="A422" s="35" t="s">
        <v>516</v>
      </c>
      <c r="B422" s="11" t="s">
        <v>517</v>
      </c>
      <c r="C422" s="7"/>
      <c r="D422" s="7"/>
      <c r="E422" s="12">
        <f aca="true" t="shared" si="34" ref="E422:E486">F422+G422</f>
        <v>383</v>
      </c>
      <c r="F422" s="12">
        <f>F423</f>
        <v>0</v>
      </c>
      <c r="G422" s="12">
        <f>G423</f>
        <v>383</v>
      </c>
      <c r="H422" s="12">
        <f t="shared" si="33"/>
        <v>383</v>
      </c>
      <c r="I422" s="19">
        <f>I423</f>
        <v>0</v>
      </c>
      <c r="J422" s="12">
        <f>J423</f>
        <v>383</v>
      </c>
    </row>
    <row r="423" spans="1:10" ht="75.75" customHeight="1">
      <c r="A423" s="34" t="s">
        <v>518</v>
      </c>
      <c r="B423" s="7" t="s">
        <v>519</v>
      </c>
      <c r="C423" s="7"/>
      <c r="D423" s="7"/>
      <c r="E423" s="6">
        <f t="shared" si="34"/>
        <v>383</v>
      </c>
      <c r="F423" s="6">
        <f>F424+F425</f>
        <v>0</v>
      </c>
      <c r="G423" s="6">
        <f>G424+G425</f>
        <v>383</v>
      </c>
      <c r="H423" s="6">
        <f t="shared" si="33"/>
        <v>383</v>
      </c>
      <c r="I423" s="20">
        <f>I424+I425</f>
        <v>0</v>
      </c>
      <c r="J423" s="6">
        <f>J424+J425</f>
        <v>383</v>
      </c>
    </row>
    <row r="424" spans="1:10" ht="71.25" customHeight="1">
      <c r="A424" s="7" t="s">
        <v>23</v>
      </c>
      <c r="B424" s="7" t="s">
        <v>519</v>
      </c>
      <c r="C424" s="7" t="s">
        <v>16</v>
      </c>
      <c r="D424" s="7" t="s">
        <v>11</v>
      </c>
      <c r="E424" s="6">
        <f t="shared" si="34"/>
        <v>4</v>
      </c>
      <c r="F424" s="6"/>
      <c r="G424" s="6">
        <v>4</v>
      </c>
      <c r="H424" s="6">
        <f t="shared" si="33"/>
        <v>4</v>
      </c>
      <c r="I424" s="6"/>
      <c r="J424" s="6">
        <v>4</v>
      </c>
    </row>
    <row r="425" spans="1:10" ht="43.5" customHeight="1">
      <c r="A425" s="34" t="s">
        <v>30</v>
      </c>
      <c r="B425" s="7" t="s">
        <v>519</v>
      </c>
      <c r="C425" s="7" t="s">
        <v>19</v>
      </c>
      <c r="D425" s="7" t="s">
        <v>11</v>
      </c>
      <c r="E425" s="6">
        <f t="shared" si="34"/>
        <v>379</v>
      </c>
      <c r="F425" s="6"/>
      <c r="G425" s="6">
        <v>379</v>
      </c>
      <c r="H425" s="6">
        <f t="shared" si="33"/>
        <v>379</v>
      </c>
      <c r="I425" s="6"/>
      <c r="J425" s="6">
        <v>379</v>
      </c>
    </row>
    <row r="426" spans="1:10" ht="176.25" customHeight="1">
      <c r="A426" s="35" t="s">
        <v>683</v>
      </c>
      <c r="B426" s="11" t="s">
        <v>520</v>
      </c>
      <c r="C426" s="7"/>
      <c r="D426" s="7"/>
      <c r="E426" s="12">
        <f>F426+G426</f>
        <v>591</v>
      </c>
      <c r="F426" s="12">
        <f>F427</f>
        <v>0</v>
      </c>
      <c r="G426" s="12">
        <f>G427</f>
        <v>591</v>
      </c>
      <c r="H426" s="12">
        <f t="shared" si="33"/>
        <v>614</v>
      </c>
      <c r="I426" s="19">
        <f>I427</f>
        <v>0</v>
      </c>
      <c r="J426" s="12">
        <f>J427</f>
        <v>614</v>
      </c>
    </row>
    <row r="427" spans="1:10" ht="239.25" customHeight="1">
      <c r="A427" s="34" t="s">
        <v>521</v>
      </c>
      <c r="B427" s="7" t="s">
        <v>522</v>
      </c>
      <c r="C427" s="7"/>
      <c r="D427" s="7"/>
      <c r="E427" s="6">
        <f t="shared" si="34"/>
        <v>591</v>
      </c>
      <c r="F427" s="6">
        <f>F428+F429</f>
        <v>0</v>
      </c>
      <c r="G427" s="6">
        <f>G428+G429</f>
        <v>591</v>
      </c>
      <c r="H427" s="6">
        <f aca="true" t="shared" si="35" ref="H427:H466">I427+J427</f>
        <v>614</v>
      </c>
      <c r="I427" s="20">
        <f>I428+I429</f>
        <v>0</v>
      </c>
      <c r="J427" s="6">
        <f>J428+J429</f>
        <v>614</v>
      </c>
    </row>
    <row r="428" spans="1:10" ht="65.25" customHeight="1">
      <c r="A428" s="7" t="s">
        <v>23</v>
      </c>
      <c r="B428" s="7" t="s">
        <v>522</v>
      </c>
      <c r="C428" s="7" t="s">
        <v>16</v>
      </c>
      <c r="D428" s="7" t="s">
        <v>11</v>
      </c>
      <c r="E428" s="6">
        <f t="shared" si="34"/>
        <v>5</v>
      </c>
      <c r="F428" s="6"/>
      <c r="G428" s="6">
        <v>5</v>
      </c>
      <c r="H428" s="6">
        <f t="shared" si="35"/>
        <v>5</v>
      </c>
      <c r="I428" s="6"/>
      <c r="J428" s="6">
        <v>5</v>
      </c>
    </row>
    <row r="429" spans="1:10" ht="45.75" customHeight="1">
      <c r="A429" s="34" t="s">
        <v>30</v>
      </c>
      <c r="B429" s="7" t="s">
        <v>522</v>
      </c>
      <c r="C429" s="7" t="s">
        <v>19</v>
      </c>
      <c r="D429" s="7" t="s">
        <v>11</v>
      </c>
      <c r="E429" s="6">
        <f t="shared" si="34"/>
        <v>586</v>
      </c>
      <c r="F429" s="6"/>
      <c r="G429" s="6">
        <v>586</v>
      </c>
      <c r="H429" s="6">
        <f t="shared" si="35"/>
        <v>609</v>
      </c>
      <c r="I429" s="6"/>
      <c r="J429" s="6">
        <v>609</v>
      </c>
    </row>
    <row r="430" spans="1:10" ht="150" customHeight="1">
      <c r="A430" s="35" t="s">
        <v>523</v>
      </c>
      <c r="B430" s="11" t="s">
        <v>524</v>
      </c>
      <c r="C430" s="7"/>
      <c r="D430" s="7"/>
      <c r="E430" s="12">
        <f t="shared" si="34"/>
        <v>9091</v>
      </c>
      <c r="F430" s="12">
        <f>F431</f>
        <v>0</v>
      </c>
      <c r="G430" s="12">
        <f>G431</f>
        <v>9091</v>
      </c>
      <c r="H430" s="12">
        <f t="shared" si="35"/>
        <v>9358</v>
      </c>
      <c r="I430" s="19">
        <f>I431</f>
        <v>0</v>
      </c>
      <c r="J430" s="12">
        <f>J431</f>
        <v>9358</v>
      </c>
    </row>
    <row r="431" spans="1:10" ht="81" customHeight="1">
      <c r="A431" s="34" t="s">
        <v>938</v>
      </c>
      <c r="B431" s="7" t="s">
        <v>525</v>
      </c>
      <c r="C431" s="7"/>
      <c r="D431" s="7"/>
      <c r="E431" s="6">
        <f t="shared" si="34"/>
        <v>9091</v>
      </c>
      <c r="F431" s="6">
        <f>F432+F433</f>
        <v>0</v>
      </c>
      <c r="G431" s="6">
        <f>G432+G433</f>
        <v>9091</v>
      </c>
      <c r="H431" s="6">
        <f t="shared" si="35"/>
        <v>9358</v>
      </c>
      <c r="I431" s="20">
        <f>I432+I433</f>
        <v>0</v>
      </c>
      <c r="J431" s="6">
        <f>J432+J433</f>
        <v>9358</v>
      </c>
    </row>
    <row r="432" spans="1:10" ht="66" customHeight="1">
      <c r="A432" s="7" t="s">
        <v>23</v>
      </c>
      <c r="B432" s="7" t="s">
        <v>525</v>
      </c>
      <c r="C432" s="7" t="s">
        <v>16</v>
      </c>
      <c r="D432" s="7" t="s">
        <v>11</v>
      </c>
      <c r="E432" s="6">
        <f t="shared" si="34"/>
        <v>73</v>
      </c>
      <c r="F432" s="6"/>
      <c r="G432" s="6">
        <v>73</v>
      </c>
      <c r="H432" s="6">
        <f t="shared" si="35"/>
        <v>75</v>
      </c>
      <c r="I432" s="6"/>
      <c r="J432" s="6">
        <v>75</v>
      </c>
    </row>
    <row r="433" spans="1:10" ht="45" customHeight="1">
      <c r="A433" s="34" t="s">
        <v>30</v>
      </c>
      <c r="B433" s="7" t="s">
        <v>525</v>
      </c>
      <c r="C433" s="7" t="s">
        <v>19</v>
      </c>
      <c r="D433" s="7" t="s">
        <v>11</v>
      </c>
      <c r="E433" s="6">
        <f t="shared" si="34"/>
        <v>9018</v>
      </c>
      <c r="F433" s="6"/>
      <c r="G433" s="6">
        <v>9018</v>
      </c>
      <c r="H433" s="6">
        <f t="shared" si="35"/>
        <v>9283</v>
      </c>
      <c r="I433" s="6"/>
      <c r="J433" s="6">
        <v>9283</v>
      </c>
    </row>
    <row r="434" spans="1:10" ht="134.25" customHeight="1">
      <c r="A434" s="35" t="s">
        <v>527</v>
      </c>
      <c r="B434" s="11" t="s">
        <v>528</v>
      </c>
      <c r="C434" s="7"/>
      <c r="D434" s="7"/>
      <c r="E434" s="12">
        <f t="shared" si="34"/>
        <v>12368</v>
      </c>
      <c r="F434" s="12">
        <f>F435</f>
        <v>0</v>
      </c>
      <c r="G434" s="12">
        <f>G435</f>
        <v>12368</v>
      </c>
      <c r="H434" s="12">
        <f t="shared" si="35"/>
        <v>14053</v>
      </c>
      <c r="I434" s="19">
        <f>I435</f>
        <v>0</v>
      </c>
      <c r="J434" s="12">
        <f>J435</f>
        <v>14053</v>
      </c>
    </row>
    <row r="435" spans="1:10" ht="133.5" customHeight="1">
      <c r="A435" s="34" t="s">
        <v>529</v>
      </c>
      <c r="B435" s="7" t="s">
        <v>530</v>
      </c>
      <c r="C435" s="7"/>
      <c r="D435" s="7"/>
      <c r="E435" s="6">
        <f t="shared" si="34"/>
        <v>12368</v>
      </c>
      <c r="F435" s="6">
        <f>F436+F437</f>
        <v>0</v>
      </c>
      <c r="G435" s="6">
        <f>G436+G437</f>
        <v>12368</v>
      </c>
      <c r="H435" s="6">
        <f t="shared" si="35"/>
        <v>14053</v>
      </c>
      <c r="I435" s="20">
        <f>I436+I437</f>
        <v>0</v>
      </c>
      <c r="J435" s="6">
        <f>J436+J437</f>
        <v>14053</v>
      </c>
    </row>
    <row r="436" spans="1:10" ht="59.25" customHeight="1">
      <c r="A436" s="7" t="s">
        <v>23</v>
      </c>
      <c r="B436" s="7" t="s">
        <v>530</v>
      </c>
      <c r="C436" s="7" t="s">
        <v>16</v>
      </c>
      <c r="D436" s="7" t="s">
        <v>8</v>
      </c>
      <c r="E436" s="6">
        <f t="shared" si="34"/>
        <v>99</v>
      </c>
      <c r="F436" s="6"/>
      <c r="G436" s="6">
        <v>99</v>
      </c>
      <c r="H436" s="6">
        <f t="shared" si="35"/>
        <v>112</v>
      </c>
      <c r="I436" s="7"/>
      <c r="J436" s="6">
        <v>112</v>
      </c>
    </row>
    <row r="437" spans="1:10" ht="46.5" customHeight="1">
      <c r="A437" s="34" t="s">
        <v>30</v>
      </c>
      <c r="B437" s="7" t="s">
        <v>530</v>
      </c>
      <c r="C437" s="7" t="s">
        <v>19</v>
      </c>
      <c r="D437" s="7" t="s">
        <v>8</v>
      </c>
      <c r="E437" s="6">
        <f t="shared" si="34"/>
        <v>12269</v>
      </c>
      <c r="F437" s="6"/>
      <c r="G437" s="6">
        <v>12269</v>
      </c>
      <c r="H437" s="6">
        <f t="shared" si="35"/>
        <v>13941</v>
      </c>
      <c r="I437" s="7"/>
      <c r="J437" s="6">
        <v>13941</v>
      </c>
    </row>
    <row r="438" spans="1:10" ht="98.25" customHeight="1">
      <c r="A438" s="35" t="s">
        <v>531</v>
      </c>
      <c r="B438" s="11" t="s">
        <v>532</v>
      </c>
      <c r="C438" s="7"/>
      <c r="D438" s="7"/>
      <c r="E438" s="12">
        <f t="shared" si="34"/>
        <v>20416</v>
      </c>
      <c r="F438" s="12">
        <f>F439</f>
        <v>0</v>
      </c>
      <c r="G438" s="12">
        <f>G439</f>
        <v>20416</v>
      </c>
      <c r="H438" s="12">
        <f t="shared" si="35"/>
        <v>25490</v>
      </c>
      <c r="I438" s="19">
        <f>I439</f>
        <v>0</v>
      </c>
      <c r="J438" s="12">
        <f>J439</f>
        <v>25490</v>
      </c>
    </row>
    <row r="439" spans="1:10" ht="136.5" customHeight="1">
      <c r="A439" s="34" t="s">
        <v>533</v>
      </c>
      <c r="B439" s="7" t="s">
        <v>534</v>
      </c>
      <c r="C439" s="7"/>
      <c r="D439" s="7"/>
      <c r="E439" s="6">
        <f t="shared" si="34"/>
        <v>20416</v>
      </c>
      <c r="F439" s="6">
        <f>F440+F441</f>
        <v>0</v>
      </c>
      <c r="G439" s="6">
        <f>G440+G441</f>
        <v>20416</v>
      </c>
      <c r="H439" s="6">
        <f t="shared" si="35"/>
        <v>25490</v>
      </c>
      <c r="I439" s="20">
        <f>I440+I441</f>
        <v>0</v>
      </c>
      <c r="J439" s="6">
        <f>J440+J441</f>
        <v>25490</v>
      </c>
    </row>
    <row r="440" spans="1:10" ht="69" customHeight="1">
      <c r="A440" s="7" t="s">
        <v>23</v>
      </c>
      <c r="B440" s="7" t="s">
        <v>534</v>
      </c>
      <c r="C440" s="7" t="s">
        <v>16</v>
      </c>
      <c r="D440" s="7" t="s">
        <v>11</v>
      </c>
      <c r="E440" s="6">
        <f t="shared" si="34"/>
        <v>162</v>
      </c>
      <c r="F440" s="6"/>
      <c r="G440" s="6">
        <v>162</v>
      </c>
      <c r="H440" s="6">
        <f t="shared" si="35"/>
        <v>203</v>
      </c>
      <c r="I440" s="7"/>
      <c r="J440" s="6">
        <v>203</v>
      </c>
    </row>
    <row r="441" spans="1:10" ht="44.25" customHeight="1">
      <c r="A441" s="34" t="s">
        <v>30</v>
      </c>
      <c r="B441" s="7" t="s">
        <v>534</v>
      </c>
      <c r="C441" s="7" t="s">
        <v>19</v>
      </c>
      <c r="D441" s="7" t="s">
        <v>11</v>
      </c>
      <c r="E441" s="6">
        <f t="shared" si="34"/>
        <v>20254</v>
      </c>
      <c r="F441" s="6"/>
      <c r="G441" s="6">
        <v>20254</v>
      </c>
      <c r="H441" s="6">
        <f t="shared" si="35"/>
        <v>25287</v>
      </c>
      <c r="I441" s="7"/>
      <c r="J441" s="6">
        <v>25287</v>
      </c>
    </row>
    <row r="442" spans="1:10" ht="200.25" customHeight="1">
      <c r="A442" s="11" t="s">
        <v>701</v>
      </c>
      <c r="B442" s="11" t="s">
        <v>702</v>
      </c>
      <c r="C442" s="7"/>
      <c r="D442" s="11"/>
      <c r="E442" s="12">
        <f>F442+G442</f>
        <v>7934</v>
      </c>
      <c r="F442" s="17">
        <f>F443</f>
        <v>0</v>
      </c>
      <c r="G442" s="17">
        <f>G443</f>
        <v>7934</v>
      </c>
      <c r="H442" s="17">
        <f t="shared" si="35"/>
        <v>7796</v>
      </c>
      <c r="I442" s="27">
        <f>I443</f>
        <v>0</v>
      </c>
      <c r="J442" s="17">
        <f>J443</f>
        <v>7796</v>
      </c>
    </row>
    <row r="443" spans="1:10" ht="100.5" customHeight="1">
      <c r="A443" s="7" t="s">
        <v>760</v>
      </c>
      <c r="B443" s="7" t="s">
        <v>737</v>
      </c>
      <c r="C443" s="7"/>
      <c r="D443" s="7"/>
      <c r="E443" s="6">
        <f t="shared" si="34"/>
        <v>7934</v>
      </c>
      <c r="F443" s="16">
        <f>F444+F445</f>
        <v>0</v>
      </c>
      <c r="G443" s="16">
        <f>G444+G445</f>
        <v>7934</v>
      </c>
      <c r="H443" s="16">
        <f t="shared" si="35"/>
        <v>7796</v>
      </c>
      <c r="I443" s="23">
        <f>I444+I445</f>
        <v>0</v>
      </c>
      <c r="J443" s="16">
        <f>J444+J445</f>
        <v>7796</v>
      </c>
    </row>
    <row r="444" spans="1:10" ht="72" customHeight="1">
      <c r="A444" s="7" t="s">
        <v>23</v>
      </c>
      <c r="B444" s="7" t="s">
        <v>737</v>
      </c>
      <c r="C444" s="7" t="s">
        <v>16</v>
      </c>
      <c r="D444" s="7" t="s">
        <v>11</v>
      </c>
      <c r="E444" s="6">
        <f t="shared" si="34"/>
        <v>132</v>
      </c>
      <c r="F444" s="16"/>
      <c r="G444" s="16">
        <v>132</v>
      </c>
      <c r="H444" s="16">
        <f t="shared" si="35"/>
        <v>131</v>
      </c>
      <c r="I444" s="16"/>
      <c r="J444" s="16">
        <v>131</v>
      </c>
    </row>
    <row r="445" spans="1:10" ht="58.5" customHeight="1">
      <c r="A445" s="34" t="s">
        <v>30</v>
      </c>
      <c r="B445" s="7" t="s">
        <v>737</v>
      </c>
      <c r="C445" s="7" t="s">
        <v>19</v>
      </c>
      <c r="D445" s="7" t="s">
        <v>11</v>
      </c>
      <c r="E445" s="6">
        <f t="shared" si="34"/>
        <v>7802</v>
      </c>
      <c r="F445" s="16"/>
      <c r="G445" s="16">
        <v>7802</v>
      </c>
      <c r="H445" s="16">
        <f t="shared" si="35"/>
        <v>7665</v>
      </c>
      <c r="I445" s="16"/>
      <c r="J445" s="16">
        <v>7665</v>
      </c>
    </row>
    <row r="446" spans="1:10" ht="223.5" customHeight="1">
      <c r="A446" s="35" t="s">
        <v>738</v>
      </c>
      <c r="B446" s="11" t="s">
        <v>740</v>
      </c>
      <c r="C446" s="7"/>
      <c r="D446" s="7"/>
      <c r="E446" s="12">
        <f t="shared" si="34"/>
        <v>5000</v>
      </c>
      <c r="F446" s="17">
        <f>F447</f>
        <v>5000</v>
      </c>
      <c r="G446" s="17">
        <f>G447</f>
        <v>0</v>
      </c>
      <c r="H446" s="17">
        <f t="shared" si="35"/>
        <v>5000</v>
      </c>
      <c r="I446" s="17">
        <f>I447</f>
        <v>5000</v>
      </c>
      <c r="J446" s="17">
        <f>J447</f>
        <v>0</v>
      </c>
    </row>
    <row r="447" spans="1:10" ht="166.5" customHeight="1">
      <c r="A447" s="34" t="s">
        <v>739</v>
      </c>
      <c r="B447" s="7" t="s">
        <v>741</v>
      </c>
      <c r="C447" s="7"/>
      <c r="D447" s="7"/>
      <c r="E447" s="6">
        <f t="shared" si="34"/>
        <v>5000</v>
      </c>
      <c r="F447" s="16">
        <f>F448</f>
        <v>5000</v>
      </c>
      <c r="G447" s="16">
        <f>G448</f>
        <v>0</v>
      </c>
      <c r="H447" s="16">
        <f t="shared" si="35"/>
        <v>5000</v>
      </c>
      <c r="I447" s="16">
        <f>I448</f>
        <v>5000</v>
      </c>
      <c r="J447" s="16">
        <f>J448</f>
        <v>0</v>
      </c>
    </row>
    <row r="448" spans="1:10" ht="42" customHeight="1">
      <c r="A448" s="34" t="s">
        <v>30</v>
      </c>
      <c r="B448" s="7" t="s">
        <v>741</v>
      </c>
      <c r="C448" s="7" t="s">
        <v>19</v>
      </c>
      <c r="D448" s="7" t="s">
        <v>11</v>
      </c>
      <c r="E448" s="6">
        <f t="shared" si="34"/>
        <v>5000</v>
      </c>
      <c r="F448" s="16">
        <v>5000</v>
      </c>
      <c r="G448" s="16"/>
      <c r="H448" s="16">
        <f t="shared" si="35"/>
        <v>5000</v>
      </c>
      <c r="I448" s="23">
        <v>5000</v>
      </c>
      <c r="J448" s="16"/>
    </row>
    <row r="449" spans="1:10" ht="89.25" customHeight="1">
      <c r="A449" s="35" t="s">
        <v>958</v>
      </c>
      <c r="B449" s="11" t="s">
        <v>960</v>
      </c>
      <c r="C449" s="7"/>
      <c r="D449" s="7"/>
      <c r="E449" s="12">
        <f t="shared" si="34"/>
        <v>27737</v>
      </c>
      <c r="F449" s="12">
        <f>F450</f>
        <v>0</v>
      </c>
      <c r="G449" s="12">
        <f>G450</f>
        <v>27737</v>
      </c>
      <c r="H449" s="12">
        <f t="shared" si="35"/>
        <v>28851</v>
      </c>
      <c r="I449" s="12">
        <f>I450</f>
        <v>0</v>
      </c>
      <c r="J449" s="12">
        <f>J450</f>
        <v>28851</v>
      </c>
    </row>
    <row r="450" spans="1:10" ht="109.5" customHeight="1">
      <c r="A450" s="5" t="s">
        <v>959</v>
      </c>
      <c r="B450" s="7" t="s">
        <v>961</v>
      </c>
      <c r="C450" s="7"/>
      <c r="D450" s="7"/>
      <c r="E450" s="6">
        <f t="shared" si="34"/>
        <v>27737</v>
      </c>
      <c r="F450" s="6">
        <f>F452+F451</f>
        <v>0</v>
      </c>
      <c r="G450" s="6">
        <f>G452+G451</f>
        <v>27737</v>
      </c>
      <c r="H450" s="6">
        <f t="shared" si="35"/>
        <v>28851</v>
      </c>
      <c r="I450" s="6">
        <f>I452+I451</f>
        <v>0</v>
      </c>
      <c r="J450" s="6">
        <f>J452+J451</f>
        <v>28851</v>
      </c>
    </row>
    <row r="451" spans="1:10" ht="76.5" customHeight="1">
      <c r="A451" s="7" t="s">
        <v>23</v>
      </c>
      <c r="B451" s="7" t="s">
        <v>961</v>
      </c>
      <c r="C451" s="7" t="s">
        <v>16</v>
      </c>
      <c r="D451" s="7" t="s">
        <v>8</v>
      </c>
      <c r="E451" s="6">
        <f t="shared" si="34"/>
        <v>1849</v>
      </c>
      <c r="F451" s="6"/>
      <c r="G451" s="6">
        <v>1849</v>
      </c>
      <c r="H451" s="6">
        <f t="shared" si="35"/>
        <v>1923</v>
      </c>
      <c r="I451" s="6"/>
      <c r="J451" s="6">
        <v>1923</v>
      </c>
    </row>
    <row r="452" spans="1:10" ht="57.75" customHeight="1">
      <c r="A452" s="34" t="s">
        <v>30</v>
      </c>
      <c r="B452" s="7" t="s">
        <v>961</v>
      </c>
      <c r="C452" s="7" t="s">
        <v>19</v>
      </c>
      <c r="D452" s="7" t="s">
        <v>8</v>
      </c>
      <c r="E452" s="6">
        <f t="shared" si="34"/>
        <v>25888</v>
      </c>
      <c r="F452" s="6"/>
      <c r="G452" s="6">
        <v>25888</v>
      </c>
      <c r="H452" s="6">
        <f t="shared" si="35"/>
        <v>26928</v>
      </c>
      <c r="I452" s="6"/>
      <c r="J452" s="6">
        <v>26928</v>
      </c>
    </row>
    <row r="453" spans="1:10" ht="79.5" customHeight="1">
      <c r="A453" s="33" t="s">
        <v>535</v>
      </c>
      <c r="B453" s="11" t="s">
        <v>536</v>
      </c>
      <c r="C453" s="7"/>
      <c r="D453" s="7"/>
      <c r="E453" s="12">
        <f t="shared" si="34"/>
        <v>78504</v>
      </c>
      <c r="F453" s="12">
        <f>F454+F461+F466</f>
        <v>2648</v>
      </c>
      <c r="G453" s="12">
        <f>G454+G461+G466</f>
        <v>75856</v>
      </c>
      <c r="H453" s="12">
        <f t="shared" si="35"/>
        <v>82400</v>
      </c>
      <c r="I453" s="19">
        <f>I454+I461+I466</f>
        <v>2648</v>
      </c>
      <c r="J453" s="12">
        <f>J454+J461+J466</f>
        <v>79752</v>
      </c>
    </row>
    <row r="454" spans="1:10" ht="133.5" customHeight="1">
      <c r="A454" s="33" t="s">
        <v>537</v>
      </c>
      <c r="B454" s="11" t="s">
        <v>538</v>
      </c>
      <c r="C454" s="7"/>
      <c r="D454" s="7"/>
      <c r="E454" s="12">
        <f t="shared" si="34"/>
        <v>2203</v>
      </c>
      <c r="F454" s="12">
        <f>F455+F457+F459</f>
        <v>2203</v>
      </c>
      <c r="G454" s="12">
        <f>G455+G457+G459</f>
        <v>0</v>
      </c>
      <c r="H454" s="12">
        <f t="shared" si="35"/>
        <v>2203</v>
      </c>
      <c r="I454" s="12">
        <f>I455+I457+I459</f>
        <v>2203</v>
      </c>
      <c r="J454" s="12">
        <f>J455+J457+J459</f>
        <v>0</v>
      </c>
    </row>
    <row r="455" spans="1:10" ht="69.75" customHeight="1">
      <c r="A455" s="34" t="s">
        <v>450</v>
      </c>
      <c r="B455" s="7" t="s">
        <v>540</v>
      </c>
      <c r="C455" s="7"/>
      <c r="D455" s="7"/>
      <c r="E455" s="6">
        <f t="shared" si="34"/>
        <v>617</v>
      </c>
      <c r="F455" s="6">
        <f>F456</f>
        <v>617</v>
      </c>
      <c r="G455" s="6"/>
      <c r="H455" s="6">
        <f t="shared" si="35"/>
        <v>617</v>
      </c>
      <c r="I455" s="24">
        <f>I456</f>
        <v>617</v>
      </c>
      <c r="J455" s="15"/>
    </row>
    <row r="456" spans="1:10" ht="57.75" customHeight="1">
      <c r="A456" s="7" t="s">
        <v>23</v>
      </c>
      <c r="B456" s="7" t="s">
        <v>540</v>
      </c>
      <c r="C456" s="7" t="s">
        <v>16</v>
      </c>
      <c r="D456" s="7" t="s">
        <v>11</v>
      </c>
      <c r="E456" s="6">
        <f t="shared" si="34"/>
        <v>617</v>
      </c>
      <c r="F456" s="6">
        <v>617</v>
      </c>
      <c r="G456" s="6"/>
      <c r="H456" s="6">
        <f t="shared" si="35"/>
        <v>617</v>
      </c>
      <c r="I456" s="20">
        <v>617</v>
      </c>
      <c r="J456" s="6"/>
    </row>
    <row r="457" spans="1:10" ht="134.25" customHeight="1">
      <c r="A457" s="34" t="s">
        <v>706</v>
      </c>
      <c r="B457" s="7" t="s">
        <v>541</v>
      </c>
      <c r="C457" s="7"/>
      <c r="D457" s="7"/>
      <c r="E457" s="6">
        <f t="shared" si="34"/>
        <v>1573</v>
      </c>
      <c r="F457" s="6">
        <f>F458</f>
        <v>1573</v>
      </c>
      <c r="G457" s="6">
        <f>G458</f>
        <v>0</v>
      </c>
      <c r="H457" s="6">
        <f t="shared" si="35"/>
        <v>1573</v>
      </c>
      <c r="I457" s="20">
        <f>I458</f>
        <v>1573</v>
      </c>
      <c r="J457" s="6">
        <f>J458</f>
        <v>0</v>
      </c>
    </row>
    <row r="458" spans="1:10" ht="54" customHeight="1">
      <c r="A458" s="34" t="s">
        <v>30</v>
      </c>
      <c r="B458" s="7" t="s">
        <v>541</v>
      </c>
      <c r="C458" s="7" t="s">
        <v>19</v>
      </c>
      <c r="D458" s="7" t="s">
        <v>11</v>
      </c>
      <c r="E458" s="6">
        <f t="shared" si="34"/>
        <v>1573</v>
      </c>
      <c r="F458" s="6">
        <v>1573</v>
      </c>
      <c r="G458" s="6"/>
      <c r="H458" s="6">
        <f t="shared" si="35"/>
        <v>1573</v>
      </c>
      <c r="I458" s="20">
        <v>1573</v>
      </c>
      <c r="J458" s="6"/>
    </row>
    <row r="459" spans="1:10" ht="61.5" customHeight="1">
      <c r="A459" s="34" t="s">
        <v>542</v>
      </c>
      <c r="B459" s="7" t="s">
        <v>543</v>
      </c>
      <c r="C459" s="7"/>
      <c r="D459" s="7"/>
      <c r="E459" s="6">
        <f t="shared" si="34"/>
        <v>13</v>
      </c>
      <c r="F459" s="6">
        <f>F460</f>
        <v>13</v>
      </c>
      <c r="G459" s="6">
        <f>G460</f>
        <v>0</v>
      </c>
      <c r="H459" s="6">
        <f t="shared" si="35"/>
        <v>13</v>
      </c>
      <c r="I459" s="20">
        <f>I460</f>
        <v>13</v>
      </c>
      <c r="J459" s="6">
        <f>J460</f>
        <v>0</v>
      </c>
    </row>
    <row r="460" spans="1:10" ht="63" customHeight="1">
      <c r="A460" s="7" t="s">
        <v>23</v>
      </c>
      <c r="B460" s="7" t="s">
        <v>543</v>
      </c>
      <c r="C460" s="7" t="s">
        <v>16</v>
      </c>
      <c r="D460" s="7" t="s">
        <v>11</v>
      </c>
      <c r="E460" s="6">
        <f t="shared" si="34"/>
        <v>13</v>
      </c>
      <c r="F460" s="6">
        <v>13</v>
      </c>
      <c r="G460" s="6"/>
      <c r="H460" s="6">
        <f t="shared" si="35"/>
        <v>13</v>
      </c>
      <c r="I460" s="20">
        <v>13</v>
      </c>
      <c r="J460" s="6"/>
    </row>
    <row r="461" spans="1:10" ht="66" customHeight="1">
      <c r="A461" s="11" t="s">
        <v>544</v>
      </c>
      <c r="B461" s="11" t="s">
        <v>545</v>
      </c>
      <c r="C461" s="7"/>
      <c r="D461" s="7"/>
      <c r="E461" s="12">
        <f t="shared" si="34"/>
        <v>75856</v>
      </c>
      <c r="F461" s="12">
        <f>F462+F464</f>
        <v>0</v>
      </c>
      <c r="G461" s="12">
        <f>G462+G464</f>
        <v>75856</v>
      </c>
      <c r="H461" s="12">
        <f t="shared" si="35"/>
        <v>79752</v>
      </c>
      <c r="I461" s="12">
        <f>I462+I464</f>
        <v>0</v>
      </c>
      <c r="J461" s="12">
        <f>J462+J464</f>
        <v>79752</v>
      </c>
    </row>
    <row r="462" spans="1:10" ht="68.25" customHeight="1">
      <c r="A462" s="34" t="s">
        <v>546</v>
      </c>
      <c r="B462" s="7" t="s">
        <v>547</v>
      </c>
      <c r="C462" s="7"/>
      <c r="D462" s="7"/>
      <c r="E462" s="6">
        <f t="shared" si="34"/>
        <v>75721</v>
      </c>
      <c r="F462" s="6">
        <f>F463</f>
        <v>0</v>
      </c>
      <c r="G462" s="6">
        <f>G463</f>
        <v>75721</v>
      </c>
      <c r="H462" s="6">
        <f t="shared" si="35"/>
        <v>79617</v>
      </c>
      <c r="I462" s="6">
        <f>I463</f>
        <v>0</v>
      </c>
      <c r="J462" s="6">
        <f>J463</f>
        <v>79617</v>
      </c>
    </row>
    <row r="463" spans="1:10" ht="95.25" customHeight="1">
      <c r="A463" s="7" t="s">
        <v>21</v>
      </c>
      <c r="B463" s="7" t="s">
        <v>547</v>
      </c>
      <c r="C463" s="7" t="s">
        <v>17</v>
      </c>
      <c r="D463" s="7" t="s">
        <v>539</v>
      </c>
      <c r="E463" s="6">
        <f t="shared" si="34"/>
        <v>75721</v>
      </c>
      <c r="F463" s="6"/>
      <c r="G463" s="6">
        <v>75721</v>
      </c>
      <c r="H463" s="6">
        <f t="shared" si="35"/>
        <v>79617</v>
      </c>
      <c r="I463" s="6"/>
      <c r="J463" s="6">
        <v>79617</v>
      </c>
    </row>
    <row r="464" spans="1:10" ht="132.75" customHeight="1">
      <c r="A464" s="7" t="s">
        <v>742</v>
      </c>
      <c r="B464" s="7" t="s">
        <v>743</v>
      </c>
      <c r="C464" s="7"/>
      <c r="D464" s="7"/>
      <c r="E464" s="6">
        <f t="shared" si="34"/>
        <v>135</v>
      </c>
      <c r="F464" s="6">
        <f>F465</f>
        <v>0</v>
      </c>
      <c r="G464" s="6">
        <f>G465</f>
        <v>135</v>
      </c>
      <c r="H464" s="6">
        <f t="shared" si="35"/>
        <v>135</v>
      </c>
      <c r="I464" s="6">
        <f>I465</f>
        <v>0</v>
      </c>
      <c r="J464" s="6">
        <f>J465</f>
        <v>135</v>
      </c>
    </row>
    <row r="465" spans="1:10" ht="43.5" customHeight="1">
      <c r="A465" s="34" t="s">
        <v>30</v>
      </c>
      <c r="B465" s="7" t="s">
        <v>743</v>
      </c>
      <c r="C465" s="7" t="s">
        <v>19</v>
      </c>
      <c r="D465" s="7" t="s">
        <v>11</v>
      </c>
      <c r="E465" s="6">
        <f t="shared" si="34"/>
        <v>135</v>
      </c>
      <c r="F465" s="6"/>
      <c r="G465" s="6">
        <v>135</v>
      </c>
      <c r="H465" s="6">
        <f t="shared" si="35"/>
        <v>135</v>
      </c>
      <c r="I465" s="20"/>
      <c r="J465" s="6">
        <v>135</v>
      </c>
    </row>
    <row r="466" spans="1:10" ht="143.25" customHeight="1">
      <c r="A466" s="11" t="s">
        <v>941</v>
      </c>
      <c r="B466" s="11" t="s">
        <v>548</v>
      </c>
      <c r="C466" s="7"/>
      <c r="D466" s="7"/>
      <c r="E466" s="12">
        <f t="shared" si="34"/>
        <v>445</v>
      </c>
      <c r="F466" s="12">
        <f>F467+F469</f>
        <v>445</v>
      </c>
      <c r="G466" s="12">
        <f>G467+G469</f>
        <v>0</v>
      </c>
      <c r="H466" s="12">
        <f t="shared" si="35"/>
        <v>445</v>
      </c>
      <c r="I466" s="19">
        <f>I467+I469</f>
        <v>445</v>
      </c>
      <c r="J466" s="12">
        <f>J467+J469</f>
        <v>0</v>
      </c>
    </row>
    <row r="467" spans="1:10" ht="28.5" customHeight="1">
      <c r="A467" s="7" t="s">
        <v>139</v>
      </c>
      <c r="B467" s="7" t="s">
        <v>549</v>
      </c>
      <c r="C467" s="7"/>
      <c r="D467" s="7"/>
      <c r="E467" s="6">
        <f>F467+G467</f>
        <v>224</v>
      </c>
      <c r="F467" s="6">
        <f>F468</f>
        <v>224</v>
      </c>
      <c r="G467" s="6">
        <f>G468</f>
        <v>0</v>
      </c>
      <c r="H467" s="6">
        <f aca="true" t="shared" si="36" ref="H467:H507">I467+J467</f>
        <v>224</v>
      </c>
      <c r="I467" s="20">
        <f>I468</f>
        <v>224</v>
      </c>
      <c r="J467" s="6">
        <f>J468</f>
        <v>0</v>
      </c>
    </row>
    <row r="468" spans="1:10" ht="94.5" customHeight="1">
      <c r="A468" s="7" t="s">
        <v>21</v>
      </c>
      <c r="B468" s="7" t="s">
        <v>549</v>
      </c>
      <c r="C468" s="7" t="s">
        <v>17</v>
      </c>
      <c r="D468" s="7" t="s">
        <v>539</v>
      </c>
      <c r="E468" s="6">
        <f>F468+G468</f>
        <v>224</v>
      </c>
      <c r="F468" s="6">
        <v>224</v>
      </c>
      <c r="G468" s="6"/>
      <c r="H468" s="6">
        <f t="shared" si="36"/>
        <v>224</v>
      </c>
      <c r="I468" s="20">
        <v>224</v>
      </c>
      <c r="J468" s="6"/>
    </row>
    <row r="469" spans="1:10" ht="29.25" customHeight="1">
      <c r="A469" s="7" t="s">
        <v>139</v>
      </c>
      <c r="B469" s="7" t="s">
        <v>549</v>
      </c>
      <c r="C469" s="7"/>
      <c r="D469" s="7"/>
      <c r="E469" s="6">
        <f>F469+G469</f>
        <v>221</v>
      </c>
      <c r="F469" s="6">
        <f>F470</f>
        <v>221</v>
      </c>
      <c r="G469" s="6">
        <f>G470</f>
        <v>0</v>
      </c>
      <c r="H469" s="6">
        <f t="shared" si="36"/>
        <v>221</v>
      </c>
      <c r="I469" s="20">
        <f>I470</f>
        <v>221</v>
      </c>
      <c r="J469" s="6">
        <f>J470</f>
        <v>0</v>
      </c>
    </row>
    <row r="470" spans="1:10" ht="68.25" customHeight="1">
      <c r="A470" s="7" t="s">
        <v>23</v>
      </c>
      <c r="B470" s="7" t="s">
        <v>549</v>
      </c>
      <c r="C470" s="7" t="s">
        <v>16</v>
      </c>
      <c r="D470" s="7" t="s">
        <v>11</v>
      </c>
      <c r="E470" s="6">
        <f>F470+G470</f>
        <v>221</v>
      </c>
      <c r="F470" s="6">
        <v>221</v>
      </c>
      <c r="G470" s="6"/>
      <c r="H470" s="6">
        <f t="shared" si="36"/>
        <v>221</v>
      </c>
      <c r="I470" s="20">
        <v>221</v>
      </c>
      <c r="J470" s="6"/>
    </row>
    <row r="471" spans="1:10" ht="54" customHeight="1">
      <c r="A471" s="35" t="s">
        <v>550</v>
      </c>
      <c r="B471" s="11" t="s">
        <v>551</v>
      </c>
      <c r="C471" s="7"/>
      <c r="D471" s="7"/>
      <c r="E471" s="12">
        <f t="shared" si="34"/>
        <v>116239</v>
      </c>
      <c r="F471" s="12">
        <f>F472+F477+F480+F485+F490+F495+F500+F503+F506+F509+F513+F519+F522+F525+F528+F531+F516</f>
        <v>1961</v>
      </c>
      <c r="G471" s="12">
        <f>G472+G477+G480+G485+G490+G495+G500+G503+G506+G509+G513+G519+G522+G525+G528+G531+G516</f>
        <v>114278</v>
      </c>
      <c r="H471" s="12">
        <f t="shared" si="36"/>
        <v>121833</v>
      </c>
      <c r="I471" s="12">
        <f>I472+I477+I480+I485+I490+I495+I500+I503+I506+I509+I513+I519+I522+I525+I528+I531+I516</f>
        <v>1961</v>
      </c>
      <c r="J471" s="12">
        <f>J472+J477+J480+J485+J490+J495+J500+J503+J506+J509+J513+J519+J522+J525+J528+J531+J516</f>
        <v>119872</v>
      </c>
    </row>
    <row r="472" spans="1:10" ht="116.25" customHeight="1">
      <c r="A472" s="35" t="s">
        <v>552</v>
      </c>
      <c r="B472" s="11" t="s">
        <v>553</v>
      </c>
      <c r="C472" s="7"/>
      <c r="D472" s="7"/>
      <c r="E472" s="12">
        <f t="shared" si="34"/>
        <v>202</v>
      </c>
      <c r="F472" s="12">
        <f>F473+F475</f>
        <v>202</v>
      </c>
      <c r="G472" s="12">
        <f>G473+G475</f>
        <v>0</v>
      </c>
      <c r="H472" s="12">
        <f t="shared" si="36"/>
        <v>202</v>
      </c>
      <c r="I472" s="19">
        <f>I473+I475</f>
        <v>202</v>
      </c>
      <c r="J472" s="12">
        <f>J473+J475</f>
        <v>0</v>
      </c>
    </row>
    <row r="473" spans="1:10" ht="27" customHeight="1">
      <c r="A473" s="34" t="s">
        <v>554</v>
      </c>
      <c r="B473" s="7" t="s">
        <v>555</v>
      </c>
      <c r="C473" s="7"/>
      <c r="D473" s="7"/>
      <c r="E473" s="6">
        <f t="shared" si="34"/>
        <v>200</v>
      </c>
      <c r="F473" s="6">
        <f>F474</f>
        <v>200</v>
      </c>
      <c r="G473" s="6">
        <f>G474</f>
        <v>0</v>
      </c>
      <c r="H473" s="6">
        <f t="shared" si="36"/>
        <v>200</v>
      </c>
      <c r="I473" s="20">
        <f>I474</f>
        <v>200</v>
      </c>
      <c r="J473" s="6">
        <f>J474</f>
        <v>0</v>
      </c>
    </row>
    <row r="474" spans="1:10" ht="38.25" customHeight="1">
      <c r="A474" s="34" t="s">
        <v>30</v>
      </c>
      <c r="B474" s="7" t="s">
        <v>555</v>
      </c>
      <c r="C474" s="7" t="s">
        <v>19</v>
      </c>
      <c r="D474" s="7" t="s">
        <v>11</v>
      </c>
      <c r="E474" s="6">
        <f t="shared" si="34"/>
        <v>200</v>
      </c>
      <c r="F474" s="6">
        <v>200</v>
      </c>
      <c r="G474" s="6"/>
      <c r="H474" s="6">
        <f t="shared" si="36"/>
        <v>200</v>
      </c>
      <c r="I474" s="20">
        <v>200</v>
      </c>
      <c r="J474" s="6"/>
    </row>
    <row r="475" spans="1:10" ht="62.25" customHeight="1">
      <c r="A475" s="34" t="s">
        <v>425</v>
      </c>
      <c r="B475" s="7" t="s">
        <v>556</v>
      </c>
      <c r="C475" s="7"/>
      <c r="D475" s="7"/>
      <c r="E475" s="6">
        <f t="shared" si="34"/>
        <v>2</v>
      </c>
      <c r="F475" s="6">
        <f>F476</f>
        <v>2</v>
      </c>
      <c r="G475" s="6">
        <f>G476</f>
        <v>0</v>
      </c>
      <c r="H475" s="6">
        <f t="shared" si="36"/>
        <v>2</v>
      </c>
      <c r="I475" s="20">
        <f>I476</f>
        <v>2</v>
      </c>
      <c r="J475" s="6">
        <f>J476</f>
        <v>0</v>
      </c>
    </row>
    <row r="476" spans="1:10" ht="59.25" customHeight="1">
      <c r="A476" s="7" t="s">
        <v>23</v>
      </c>
      <c r="B476" s="7" t="s">
        <v>556</v>
      </c>
      <c r="C476" s="7" t="s">
        <v>16</v>
      </c>
      <c r="D476" s="7" t="s">
        <v>11</v>
      </c>
      <c r="E476" s="6">
        <f t="shared" si="34"/>
        <v>2</v>
      </c>
      <c r="F476" s="6">
        <v>2</v>
      </c>
      <c r="G476" s="6"/>
      <c r="H476" s="6">
        <f t="shared" si="36"/>
        <v>2</v>
      </c>
      <c r="I476" s="20">
        <v>2</v>
      </c>
      <c r="J476" s="6"/>
    </row>
    <row r="477" spans="1:10" ht="61.5" customHeight="1">
      <c r="A477" s="35" t="s">
        <v>557</v>
      </c>
      <c r="B477" s="11" t="s">
        <v>558</v>
      </c>
      <c r="C477" s="7"/>
      <c r="D477" s="7"/>
      <c r="E477" s="12">
        <f t="shared" si="34"/>
        <v>6</v>
      </c>
      <c r="F477" s="12">
        <f>F478</f>
        <v>6</v>
      </c>
      <c r="G477" s="12">
        <f>G478</f>
        <v>0</v>
      </c>
      <c r="H477" s="12">
        <f t="shared" si="36"/>
        <v>6</v>
      </c>
      <c r="I477" s="19">
        <f>I478</f>
        <v>6</v>
      </c>
      <c r="J477" s="12">
        <f>J478</f>
        <v>0</v>
      </c>
    </row>
    <row r="478" spans="1:10" ht="66" customHeight="1">
      <c r="A478" s="34" t="s">
        <v>450</v>
      </c>
      <c r="B478" s="7" t="s">
        <v>559</v>
      </c>
      <c r="C478" s="7"/>
      <c r="D478" s="7"/>
      <c r="E478" s="6">
        <f t="shared" si="34"/>
        <v>6</v>
      </c>
      <c r="F478" s="6">
        <f>F479</f>
        <v>6</v>
      </c>
      <c r="G478" s="6">
        <f>G479</f>
        <v>0</v>
      </c>
      <c r="H478" s="6">
        <f t="shared" si="36"/>
        <v>6</v>
      </c>
      <c r="I478" s="20">
        <f>I479</f>
        <v>6</v>
      </c>
      <c r="J478" s="6">
        <f>J479</f>
        <v>0</v>
      </c>
    </row>
    <row r="479" spans="1:10" ht="61.5" customHeight="1">
      <c r="A479" s="7" t="s">
        <v>23</v>
      </c>
      <c r="B479" s="7" t="s">
        <v>559</v>
      </c>
      <c r="C479" s="7" t="s">
        <v>16</v>
      </c>
      <c r="D479" s="7" t="s">
        <v>11</v>
      </c>
      <c r="E479" s="6">
        <f t="shared" si="34"/>
        <v>6</v>
      </c>
      <c r="F479" s="6">
        <v>6</v>
      </c>
      <c r="G479" s="6"/>
      <c r="H479" s="6">
        <f t="shared" si="36"/>
        <v>6</v>
      </c>
      <c r="I479" s="20">
        <v>6</v>
      </c>
      <c r="J479" s="6"/>
    </row>
    <row r="480" spans="1:10" ht="200.25" customHeight="1">
      <c r="A480" s="35" t="s">
        <v>807</v>
      </c>
      <c r="B480" s="11" t="s">
        <v>560</v>
      </c>
      <c r="C480" s="7"/>
      <c r="D480" s="7"/>
      <c r="E480" s="12">
        <f t="shared" si="34"/>
        <v>202</v>
      </c>
      <c r="F480" s="12">
        <f>F481+F483</f>
        <v>202</v>
      </c>
      <c r="G480" s="12">
        <f>G481+G483</f>
        <v>0</v>
      </c>
      <c r="H480" s="12">
        <f t="shared" si="36"/>
        <v>202</v>
      </c>
      <c r="I480" s="19">
        <f>I481+I483</f>
        <v>202</v>
      </c>
      <c r="J480" s="12">
        <f>J481+J483</f>
        <v>0</v>
      </c>
    </row>
    <row r="481" spans="1:10" ht="36" customHeight="1">
      <c r="A481" s="34" t="s">
        <v>554</v>
      </c>
      <c r="B481" s="7" t="s">
        <v>561</v>
      </c>
      <c r="C481" s="7"/>
      <c r="D481" s="7"/>
      <c r="E481" s="6">
        <f t="shared" si="34"/>
        <v>200</v>
      </c>
      <c r="F481" s="6">
        <f>F482</f>
        <v>200</v>
      </c>
      <c r="G481" s="6">
        <f>G482</f>
        <v>0</v>
      </c>
      <c r="H481" s="6">
        <f t="shared" si="36"/>
        <v>200</v>
      </c>
      <c r="I481" s="20">
        <f>I482</f>
        <v>200</v>
      </c>
      <c r="J481" s="6">
        <f>J482</f>
        <v>0</v>
      </c>
    </row>
    <row r="482" spans="1:10" ht="48.75" customHeight="1">
      <c r="A482" s="34" t="s">
        <v>30</v>
      </c>
      <c r="B482" s="7" t="s">
        <v>561</v>
      </c>
      <c r="C482" s="7" t="s">
        <v>19</v>
      </c>
      <c r="D482" s="7" t="s">
        <v>11</v>
      </c>
      <c r="E482" s="6">
        <f t="shared" si="34"/>
        <v>200</v>
      </c>
      <c r="F482" s="6">
        <v>200</v>
      </c>
      <c r="G482" s="6"/>
      <c r="H482" s="6">
        <f t="shared" si="36"/>
        <v>200</v>
      </c>
      <c r="I482" s="20">
        <v>200</v>
      </c>
      <c r="J482" s="6"/>
    </row>
    <row r="483" spans="1:10" ht="62.25" customHeight="1">
      <c r="A483" s="34" t="s">
        <v>425</v>
      </c>
      <c r="B483" s="7" t="s">
        <v>562</v>
      </c>
      <c r="C483" s="7"/>
      <c r="D483" s="7"/>
      <c r="E483" s="6">
        <f t="shared" si="34"/>
        <v>2</v>
      </c>
      <c r="F483" s="6">
        <f>F484</f>
        <v>2</v>
      </c>
      <c r="G483" s="6">
        <f>G484</f>
        <v>0</v>
      </c>
      <c r="H483" s="6">
        <f t="shared" si="36"/>
        <v>2</v>
      </c>
      <c r="I483" s="20">
        <f>I484</f>
        <v>2</v>
      </c>
      <c r="J483" s="6">
        <f>J484</f>
        <v>0</v>
      </c>
    </row>
    <row r="484" spans="1:10" ht="70.5" customHeight="1">
      <c r="A484" s="7" t="s">
        <v>23</v>
      </c>
      <c r="B484" s="7" t="s">
        <v>562</v>
      </c>
      <c r="C484" s="7" t="s">
        <v>16</v>
      </c>
      <c r="D484" s="7" t="s">
        <v>11</v>
      </c>
      <c r="E484" s="6">
        <f t="shared" si="34"/>
        <v>2</v>
      </c>
      <c r="F484" s="6">
        <v>2</v>
      </c>
      <c r="G484" s="6"/>
      <c r="H484" s="6">
        <f t="shared" si="36"/>
        <v>2</v>
      </c>
      <c r="I484" s="20">
        <v>2</v>
      </c>
      <c r="J484" s="6"/>
    </row>
    <row r="485" spans="1:10" ht="147.75" customHeight="1">
      <c r="A485" s="35" t="s">
        <v>784</v>
      </c>
      <c r="B485" s="11" t="s">
        <v>563</v>
      </c>
      <c r="C485" s="7"/>
      <c r="D485" s="7"/>
      <c r="E485" s="12">
        <f t="shared" si="34"/>
        <v>202</v>
      </c>
      <c r="F485" s="12">
        <f>F486+F488</f>
        <v>202</v>
      </c>
      <c r="G485" s="12">
        <f>G486+G488</f>
        <v>0</v>
      </c>
      <c r="H485" s="12">
        <f t="shared" si="36"/>
        <v>202</v>
      </c>
      <c r="I485" s="19">
        <f>I486+I488</f>
        <v>202</v>
      </c>
      <c r="J485" s="12">
        <f>J486+J488</f>
        <v>0</v>
      </c>
    </row>
    <row r="486" spans="1:10" ht="25.5" customHeight="1">
      <c r="A486" s="34" t="s">
        <v>554</v>
      </c>
      <c r="B486" s="7" t="s">
        <v>564</v>
      </c>
      <c r="C486" s="7"/>
      <c r="D486" s="7"/>
      <c r="E486" s="6">
        <f t="shared" si="34"/>
        <v>200</v>
      </c>
      <c r="F486" s="6">
        <f>F487</f>
        <v>200</v>
      </c>
      <c r="G486" s="6">
        <f>G487</f>
        <v>0</v>
      </c>
      <c r="H486" s="6">
        <f t="shared" si="36"/>
        <v>200</v>
      </c>
      <c r="I486" s="20">
        <f>I487</f>
        <v>200</v>
      </c>
      <c r="J486" s="6">
        <f>J487</f>
        <v>0</v>
      </c>
    </row>
    <row r="487" spans="1:10" ht="42" customHeight="1">
      <c r="A487" s="34" t="s">
        <v>30</v>
      </c>
      <c r="B487" s="7" t="s">
        <v>564</v>
      </c>
      <c r="C487" s="7" t="s">
        <v>19</v>
      </c>
      <c r="D487" s="7" t="s">
        <v>11</v>
      </c>
      <c r="E487" s="6">
        <f aca="true" t="shared" si="37" ref="E487:E555">F487+G487</f>
        <v>200</v>
      </c>
      <c r="F487" s="6">
        <v>200</v>
      </c>
      <c r="G487" s="6"/>
      <c r="H487" s="6">
        <f t="shared" si="36"/>
        <v>200</v>
      </c>
      <c r="I487" s="20">
        <v>200</v>
      </c>
      <c r="J487" s="6"/>
    </row>
    <row r="488" spans="1:10" ht="60" customHeight="1">
      <c r="A488" s="34" t="s">
        <v>425</v>
      </c>
      <c r="B488" s="7" t="s">
        <v>565</v>
      </c>
      <c r="C488" s="7"/>
      <c r="D488" s="7"/>
      <c r="E488" s="6">
        <f t="shared" si="37"/>
        <v>2</v>
      </c>
      <c r="F488" s="6">
        <f>F489</f>
        <v>2</v>
      </c>
      <c r="G488" s="6">
        <f>G489</f>
        <v>0</v>
      </c>
      <c r="H488" s="6">
        <f t="shared" si="36"/>
        <v>2</v>
      </c>
      <c r="I488" s="20">
        <f>I489</f>
        <v>2</v>
      </c>
      <c r="J488" s="6">
        <f>J489</f>
        <v>0</v>
      </c>
    </row>
    <row r="489" spans="1:10" ht="63" customHeight="1">
      <c r="A489" s="7" t="s">
        <v>23</v>
      </c>
      <c r="B489" s="7" t="s">
        <v>565</v>
      </c>
      <c r="C489" s="7" t="s">
        <v>16</v>
      </c>
      <c r="D489" s="7" t="s">
        <v>11</v>
      </c>
      <c r="E489" s="6">
        <f t="shared" si="37"/>
        <v>2</v>
      </c>
      <c r="F489" s="6">
        <v>2</v>
      </c>
      <c r="G489" s="6"/>
      <c r="H489" s="6">
        <f t="shared" si="36"/>
        <v>2</v>
      </c>
      <c r="I489" s="20">
        <v>2</v>
      </c>
      <c r="J489" s="6"/>
    </row>
    <row r="490" spans="1:10" ht="200.25" customHeight="1">
      <c r="A490" s="35" t="s">
        <v>812</v>
      </c>
      <c r="B490" s="11" t="s">
        <v>566</v>
      </c>
      <c r="C490" s="7"/>
      <c r="D490" s="7"/>
      <c r="E490" s="12">
        <f t="shared" si="37"/>
        <v>31</v>
      </c>
      <c r="F490" s="12">
        <f>F493+F491</f>
        <v>31</v>
      </c>
      <c r="G490" s="12">
        <f>G493+G491</f>
        <v>0</v>
      </c>
      <c r="H490" s="12">
        <f t="shared" si="36"/>
        <v>31</v>
      </c>
      <c r="I490" s="19">
        <f>I493+I491</f>
        <v>31</v>
      </c>
      <c r="J490" s="12">
        <f>J493+J491</f>
        <v>0</v>
      </c>
    </row>
    <row r="491" spans="1:10" ht="63.75" customHeight="1">
      <c r="A491" s="34" t="s">
        <v>425</v>
      </c>
      <c r="B491" s="7" t="s">
        <v>699</v>
      </c>
      <c r="C491" s="7"/>
      <c r="D491" s="7"/>
      <c r="E491" s="6">
        <f t="shared" si="37"/>
        <v>1</v>
      </c>
      <c r="F491" s="6">
        <f>F492</f>
        <v>1</v>
      </c>
      <c r="G491" s="6">
        <f>G492</f>
        <v>0</v>
      </c>
      <c r="H491" s="6">
        <f t="shared" si="36"/>
        <v>1</v>
      </c>
      <c r="I491" s="20">
        <f>I492</f>
        <v>1</v>
      </c>
      <c r="J491" s="6">
        <f>J492</f>
        <v>0</v>
      </c>
    </row>
    <row r="492" spans="1:10" ht="66" customHeight="1">
      <c r="A492" s="7" t="s">
        <v>23</v>
      </c>
      <c r="B492" s="7" t="s">
        <v>699</v>
      </c>
      <c r="C492" s="7" t="s">
        <v>16</v>
      </c>
      <c r="D492" s="7" t="s">
        <v>11</v>
      </c>
      <c r="E492" s="6">
        <f t="shared" si="37"/>
        <v>1</v>
      </c>
      <c r="F492" s="6">
        <v>1</v>
      </c>
      <c r="G492" s="6"/>
      <c r="H492" s="6">
        <f t="shared" si="36"/>
        <v>1</v>
      </c>
      <c r="I492" s="20">
        <v>1</v>
      </c>
      <c r="J492" s="12"/>
    </row>
    <row r="493" spans="1:10" ht="32.25" customHeight="1">
      <c r="A493" s="34" t="s">
        <v>554</v>
      </c>
      <c r="B493" s="7" t="s">
        <v>567</v>
      </c>
      <c r="C493" s="7"/>
      <c r="D493" s="7"/>
      <c r="E493" s="6">
        <f t="shared" si="37"/>
        <v>30</v>
      </c>
      <c r="F493" s="6">
        <f>F494</f>
        <v>30</v>
      </c>
      <c r="G493" s="6">
        <f>G494</f>
        <v>0</v>
      </c>
      <c r="H493" s="6">
        <f t="shared" si="36"/>
        <v>30</v>
      </c>
      <c r="I493" s="20">
        <f>I494</f>
        <v>30</v>
      </c>
      <c r="J493" s="6">
        <f>J494</f>
        <v>0</v>
      </c>
    </row>
    <row r="494" spans="1:10" ht="49.5" customHeight="1">
      <c r="A494" s="34" t="s">
        <v>30</v>
      </c>
      <c r="B494" s="7" t="s">
        <v>567</v>
      </c>
      <c r="C494" s="7" t="s">
        <v>19</v>
      </c>
      <c r="D494" s="7" t="s">
        <v>11</v>
      </c>
      <c r="E494" s="6">
        <f t="shared" si="37"/>
        <v>30</v>
      </c>
      <c r="F494" s="6">
        <v>30</v>
      </c>
      <c r="G494" s="6"/>
      <c r="H494" s="6">
        <f t="shared" si="36"/>
        <v>30</v>
      </c>
      <c r="I494" s="20">
        <v>30</v>
      </c>
      <c r="J494" s="6"/>
    </row>
    <row r="495" spans="1:10" ht="285" customHeight="1">
      <c r="A495" s="35" t="s">
        <v>813</v>
      </c>
      <c r="B495" s="11" t="s">
        <v>568</v>
      </c>
      <c r="C495" s="7"/>
      <c r="D495" s="7"/>
      <c r="E495" s="12">
        <f t="shared" si="37"/>
        <v>871</v>
      </c>
      <c r="F495" s="12">
        <f>F498+F496</f>
        <v>871</v>
      </c>
      <c r="G495" s="12">
        <f>G498+G496</f>
        <v>0</v>
      </c>
      <c r="H495" s="12">
        <f t="shared" si="36"/>
        <v>871</v>
      </c>
      <c r="I495" s="12">
        <f>I498+I496</f>
        <v>871</v>
      </c>
      <c r="J495" s="12">
        <f>J498+J496</f>
        <v>0</v>
      </c>
    </row>
    <row r="496" spans="1:10" ht="60.75" customHeight="1">
      <c r="A496" s="34" t="s">
        <v>425</v>
      </c>
      <c r="B496" s="7" t="s">
        <v>820</v>
      </c>
      <c r="C496" s="7"/>
      <c r="D496" s="7"/>
      <c r="E496" s="6">
        <f t="shared" si="37"/>
        <v>7</v>
      </c>
      <c r="F496" s="6">
        <f>F497</f>
        <v>7</v>
      </c>
      <c r="G496" s="6">
        <f>G497</f>
        <v>0</v>
      </c>
      <c r="H496" s="6">
        <f t="shared" si="36"/>
        <v>7</v>
      </c>
      <c r="I496" s="6">
        <f>I497</f>
        <v>7</v>
      </c>
      <c r="J496" s="6">
        <f>J497</f>
        <v>0</v>
      </c>
    </row>
    <row r="497" spans="1:10" ht="72.75" customHeight="1">
      <c r="A497" s="7" t="s">
        <v>23</v>
      </c>
      <c r="B497" s="7" t="s">
        <v>820</v>
      </c>
      <c r="C497" s="7" t="s">
        <v>16</v>
      </c>
      <c r="D497" s="7" t="s">
        <v>11</v>
      </c>
      <c r="E497" s="6">
        <f t="shared" si="37"/>
        <v>7</v>
      </c>
      <c r="F497" s="12">
        <v>7</v>
      </c>
      <c r="G497" s="12"/>
      <c r="H497" s="6">
        <f t="shared" si="36"/>
        <v>7</v>
      </c>
      <c r="I497" s="19">
        <v>7</v>
      </c>
      <c r="J497" s="12"/>
    </row>
    <row r="498" spans="1:10" ht="31.5" customHeight="1">
      <c r="A498" s="34" t="s">
        <v>554</v>
      </c>
      <c r="B498" s="7" t="s">
        <v>569</v>
      </c>
      <c r="C498" s="7"/>
      <c r="D498" s="7"/>
      <c r="E498" s="6">
        <f t="shared" si="37"/>
        <v>864</v>
      </c>
      <c r="F498" s="6">
        <f>F499</f>
        <v>864</v>
      </c>
      <c r="G498" s="6">
        <f>G499</f>
        <v>0</v>
      </c>
      <c r="H498" s="6">
        <f t="shared" si="36"/>
        <v>864</v>
      </c>
      <c r="I498" s="20">
        <f>I499</f>
        <v>864</v>
      </c>
      <c r="J498" s="6">
        <f>J499</f>
        <v>0</v>
      </c>
    </row>
    <row r="499" spans="1:10" ht="47.25" customHeight="1">
      <c r="A499" s="34" t="s">
        <v>30</v>
      </c>
      <c r="B499" s="7" t="s">
        <v>569</v>
      </c>
      <c r="C499" s="7" t="s">
        <v>19</v>
      </c>
      <c r="D499" s="7" t="s">
        <v>11</v>
      </c>
      <c r="E499" s="6">
        <f t="shared" si="37"/>
        <v>864</v>
      </c>
      <c r="F499" s="6">
        <v>864</v>
      </c>
      <c r="G499" s="6"/>
      <c r="H499" s="6">
        <f t="shared" si="36"/>
        <v>864</v>
      </c>
      <c r="I499" s="20">
        <v>864</v>
      </c>
      <c r="J499" s="6"/>
    </row>
    <row r="500" spans="1:10" ht="150" customHeight="1">
      <c r="A500" s="35" t="s">
        <v>808</v>
      </c>
      <c r="B500" s="11" t="s">
        <v>570</v>
      </c>
      <c r="C500" s="7"/>
      <c r="D500" s="7"/>
      <c r="E500" s="12">
        <f t="shared" si="37"/>
        <v>4180</v>
      </c>
      <c r="F500" s="12">
        <f>F501</f>
        <v>0</v>
      </c>
      <c r="G500" s="12">
        <f>G501</f>
        <v>4180</v>
      </c>
      <c r="H500" s="12">
        <f t="shared" si="36"/>
        <v>4515</v>
      </c>
      <c r="I500" s="19">
        <f>I501</f>
        <v>0</v>
      </c>
      <c r="J500" s="12">
        <f>J501</f>
        <v>4515</v>
      </c>
    </row>
    <row r="501" spans="1:10" ht="90" customHeight="1">
      <c r="A501" s="34" t="s">
        <v>755</v>
      </c>
      <c r="B501" s="7" t="s">
        <v>571</v>
      </c>
      <c r="C501" s="7"/>
      <c r="D501" s="7"/>
      <c r="E501" s="6">
        <f t="shared" si="37"/>
        <v>4180</v>
      </c>
      <c r="F501" s="6">
        <f>F502</f>
        <v>0</v>
      </c>
      <c r="G501" s="6">
        <f>G502</f>
        <v>4180</v>
      </c>
      <c r="H501" s="6">
        <f t="shared" si="36"/>
        <v>4515</v>
      </c>
      <c r="I501" s="20">
        <f>I502</f>
        <v>0</v>
      </c>
      <c r="J501" s="6">
        <f>J502</f>
        <v>4515</v>
      </c>
    </row>
    <row r="502" spans="1:10" ht="52.5" customHeight="1">
      <c r="A502" s="34" t="s">
        <v>30</v>
      </c>
      <c r="B502" s="7" t="s">
        <v>571</v>
      </c>
      <c r="C502" s="7" t="s">
        <v>19</v>
      </c>
      <c r="D502" s="7" t="s">
        <v>11</v>
      </c>
      <c r="E502" s="6">
        <f t="shared" si="37"/>
        <v>4180</v>
      </c>
      <c r="F502" s="6"/>
      <c r="G502" s="6">
        <v>4180</v>
      </c>
      <c r="H502" s="6">
        <f t="shared" si="36"/>
        <v>4515</v>
      </c>
      <c r="I502" s="20"/>
      <c r="J502" s="6">
        <v>4515</v>
      </c>
    </row>
    <row r="503" spans="1:10" ht="151.5" customHeight="1">
      <c r="A503" s="35" t="s">
        <v>809</v>
      </c>
      <c r="B503" s="11" t="s">
        <v>572</v>
      </c>
      <c r="C503" s="7"/>
      <c r="D503" s="7"/>
      <c r="E503" s="12">
        <f t="shared" si="37"/>
        <v>895</v>
      </c>
      <c r="F503" s="12">
        <f>-F504</f>
        <v>0</v>
      </c>
      <c r="G503" s="12">
        <f>G504</f>
        <v>895</v>
      </c>
      <c r="H503" s="12">
        <f t="shared" si="36"/>
        <v>993</v>
      </c>
      <c r="I503" s="19">
        <f>-I504</f>
        <v>0</v>
      </c>
      <c r="J503" s="12">
        <f>J504</f>
        <v>993</v>
      </c>
    </row>
    <row r="504" spans="1:10" ht="85.5" customHeight="1">
      <c r="A504" s="34" t="s">
        <v>755</v>
      </c>
      <c r="B504" s="7" t="s">
        <v>573</v>
      </c>
      <c r="C504" s="7"/>
      <c r="D504" s="7"/>
      <c r="E504" s="6">
        <f>F504+G504</f>
        <v>895</v>
      </c>
      <c r="F504" s="6">
        <f>F505</f>
        <v>0</v>
      </c>
      <c r="G504" s="6">
        <f>G505</f>
        <v>895</v>
      </c>
      <c r="H504" s="6">
        <f t="shared" si="36"/>
        <v>993</v>
      </c>
      <c r="I504" s="20">
        <f>I505</f>
        <v>0</v>
      </c>
      <c r="J504" s="20">
        <f>J505</f>
        <v>993</v>
      </c>
    </row>
    <row r="505" spans="1:10" ht="47.25" customHeight="1">
      <c r="A505" s="34" t="s">
        <v>30</v>
      </c>
      <c r="B505" s="7" t="s">
        <v>573</v>
      </c>
      <c r="C505" s="7" t="s">
        <v>19</v>
      </c>
      <c r="D505" s="7" t="s">
        <v>11</v>
      </c>
      <c r="E505" s="6">
        <f>F505+G505</f>
        <v>895</v>
      </c>
      <c r="F505" s="6"/>
      <c r="G505" s="6">
        <v>895</v>
      </c>
      <c r="H505" s="6">
        <f t="shared" si="36"/>
        <v>993</v>
      </c>
      <c r="I505" s="20"/>
      <c r="J505" s="6">
        <v>993</v>
      </c>
    </row>
    <row r="506" spans="1:10" ht="132.75" customHeight="1">
      <c r="A506" s="35" t="s">
        <v>810</v>
      </c>
      <c r="B506" s="11" t="s">
        <v>574</v>
      </c>
      <c r="C506" s="37"/>
      <c r="D506" s="11"/>
      <c r="E506" s="12">
        <f t="shared" si="37"/>
        <v>52993</v>
      </c>
      <c r="F506" s="12">
        <f>F507</f>
        <v>0</v>
      </c>
      <c r="G506" s="12">
        <f>G507</f>
        <v>52993</v>
      </c>
      <c r="H506" s="12">
        <f t="shared" si="36"/>
        <v>55728</v>
      </c>
      <c r="I506" s="19">
        <f>I507</f>
        <v>0</v>
      </c>
      <c r="J506" s="12">
        <f>J507</f>
        <v>55728</v>
      </c>
    </row>
    <row r="507" spans="1:10" ht="88.5" customHeight="1">
      <c r="A507" s="34" t="s">
        <v>755</v>
      </c>
      <c r="B507" s="7" t="s">
        <v>575</v>
      </c>
      <c r="C507" s="7"/>
      <c r="D507" s="11"/>
      <c r="E507" s="6">
        <f>F507+G507</f>
        <v>52993</v>
      </c>
      <c r="F507" s="6">
        <f>F508</f>
        <v>0</v>
      </c>
      <c r="G507" s="6">
        <f>G508</f>
        <v>52993</v>
      </c>
      <c r="H507" s="6">
        <f t="shared" si="36"/>
        <v>55728</v>
      </c>
      <c r="I507" s="20">
        <f>I508</f>
        <v>0</v>
      </c>
      <c r="J507" s="6">
        <f>J508</f>
        <v>55728</v>
      </c>
    </row>
    <row r="508" spans="1:10" ht="90" customHeight="1">
      <c r="A508" s="7" t="s">
        <v>21</v>
      </c>
      <c r="B508" s="7" t="s">
        <v>575</v>
      </c>
      <c r="C508" s="7" t="s">
        <v>17</v>
      </c>
      <c r="D508" s="7" t="s">
        <v>11</v>
      </c>
      <c r="E508" s="6">
        <f>F508+G508</f>
        <v>52993</v>
      </c>
      <c r="F508" s="6"/>
      <c r="G508" s="6">
        <v>52993</v>
      </c>
      <c r="H508" s="6">
        <f>I508+J508</f>
        <v>55728</v>
      </c>
      <c r="I508" s="20"/>
      <c r="J508" s="6">
        <v>55728</v>
      </c>
    </row>
    <row r="509" spans="1:10" ht="169.5" customHeight="1">
      <c r="A509" s="35" t="s">
        <v>576</v>
      </c>
      <c r="B509" s="11" t="s">
        <v>577</v>
      </c>
      <c r="C509" s="7"/>
      <c r="D509" s="7"/>
      <c r="E509" s="12">
        <f t="shared" si="37"/>
        <v>308</v>
      </c>
      <c r="F509" s="12">
        <f>F510</f>
        <v>0</v>
      </c>
      <c r="G509" s="12">
        <f>G510</f>
        <v>308</v>
      </c>
      <c r="H509" s="12">
        <f aca="true" t="shared" si="38" ref="H509:H574">I509+J509</f>
        <v>321</v>
      </c>
      <c r="I509" s="19">
        <f>I510</f>
        <v>0</v>
      </c>
      <c r="J509" s="12">
        <f>J510</f>
        <v>321</v>
      </c>
    </row>
    <row r="510" spans="1:10" ht="77.25" customHeight="1">
      <c r="A510" s="34" t="s">
        <v>755</v>
      </c>
      <c r="B510" s="7" t="s">
        <v>578</v>
      </c>
      <c r="C510" s="7"/>
      <c r="D510" s="7"/>
      <c r="E510" s="6">
        <f t="shared" si="37"/>
        <v>308</v>
      </c>
      <c r="F510" s="6">
        <f>F511+F512</f>
        <v>0</v>
      </c>
      <c r="G510" s="6">
        <f>G511+G512</f>
        <v>308</v>
      </c>
      <c r="H510" s="6">
        <f t="shared" si="38"/>
        <v>321</v>
      </c>
      <c r="I510" s="20">
        <f>I511+I512</f>
        <v>0</v>
      </c>
      <c r="J510" s="6">
        <f>J511+J512</f>
        <v>321</v>
      </c>
    </row>
    <row r="511" spans="1:10" ht="59.25" customHeight="1">
      <c r="A511" s="7" t="s">
        <v>23</v>
      </c>
      <c r="B511" s="7" t="s">
        <v>578</v>
      </c>
      <c r="C511" s="7" t="s">
        <v>16</v>
      </c>
      <c r="D511" s="7" t="s">
        <v>11</v>
      </c>
      <c r="E511" s="6">
        <f t="shared" si="37"/>
        <v>3</v>
      </c>
      <c r="F511" s="6"/>
      <c r="G511" s="6">
        <v>3</v>
      </c>
      <c r="H511" s="6">
        <f t="shared" si="38"/>
        <v>3</v>
      </c>
      <c r="I511" s="6"/>
      <c r="J511" s="6">
        <v>3</v>
      </c>
    </row>
    <row r="512" spans="1:10" ht="49.5" customHeight="1">
      <c r="A512" s="34" t="s">
        <v>30</v>
      </c>
      <c r="B512" s="7" t="s">
        <v>578</v>
      </c>
      <c r="C512" s="7" t="s">
        <v>19</v>
      </c>
      <c r="D512" s="7" t="s">
        <v>11</v>
      </c>
      <c r="E512" s="6">
        <f t="shared" si="37"/>
        <v>305</v>
      </c>
      <c r="F512" s="6"/>
      <c r="G512" s="6">
        <v>305</v>
      </c>
      <c r="H512" s="6">
        <f t="shared" si="38"/>
        <v>318</v>
      </c>
      <c r="I512" s="6"/>
      <c r="J512" s="6">
        <v>318</v>
      </c>
    </row>
    <row r="513" spans="1:10" ht="83.25" customHeight="1">
      <c r="A513" s="35" t="s">
        <v>579</v>
      </c>
      <c r="B513" s="11" t="s">
        <v>580</v>
      </c>
      <c r="C513" s="7"/>
      <c r="D513" s="7"/>
      <c r="E513" s="12">
        <f t="shared" si="37"/>
        <v>397</v>
      </c>
      <c r="F513" s="12">
        <f>F514</f>
        <v>397</v>
      </c>
      <c r="G513" s="12">
        <f>G514</f>
        <v>0</v>
      </c>
      <c r="H513" s="12">
        <f t="shared" si="38"/>
        <v>397</v>
      </c>
      <c r="I513" s="19">
        <f>I514</f>
        <v>397</v>
      </c>
      <c r="J513" s="12">
        <f>J514</f>
        <v>0</v>
      </c>
    </row>
    <row r="514" spans="1:10" ht="30" customHeight="1">
      <c r="A514" s="46" t="s">
        <v>139</v>
      </c>
      <c r="B514" s="7" t="s">
        <v>581</v>
      </c>
      <c r="C514" s="7"/>
      <c r="D514" s="7"/>
      <c r="E514" s="6">
        <f t="shared" si="37"/>
        <v>397</v>
      </c>
      <c r="F514" s="6">
        <f>F515</f>
        <v>397</v>
      </c>
      <c r="G514" s="6">
        <f>G515</f>
        <v>0</v>
      </c>
      <c r="H514" s="6">
        <f t="shared" si="38"/>
        <v>397</v>
      </c>
      <c r="I514" s="20">
        <f>I515</f>
        <v>397</v>
      </c>
      <c r="J514" s="6">
        <f>J515</f>
        <v>0</v>
      </c>
    </row>
    <row r="515" spans="1:10" ht="65.25" customHeight="1">
      <c r="A515" s="7" t="s">
        <v>23</v>
      </c>
      <c r="B515" s="7" t="s">
        <v>581</v>
      </c>
      <c r="C515" s="7" t="s">
        <v>16</v>
      </c>
      <c r="D515" s="7" t="s">
        <v>11</v>
      </c>
      <c r="E515" s="6">
        <f t="shared" si="37"/>
        <v>397</v>
      </c>
      <c r="F515" s="6">
        <v>397</v>
      </c>
      <c r="G515" s="6"/>
      <c r="H515" s="6">
        <f t="shared" si="38"/>
        <v>397</v>
      </c>
      <c r="I515" s="20">
        <v>397</v>
      </c>
      <c r="J515" s="6"/>
    </row>
    <row r="516" spans="1:10" ht="152.25" customHeight="1">
      <c r="A516" s="35" t="s">
        <v>582</v>
      </c>
      <c r="B516" s="11" t="s">
        <v>744</v>
      </c>
      <c r="C516" s="7"/>
      <c r="D516" s="7"/>
      <c r="E516" s="12">
        <f t="shared" si="37"/>
        <v>50</v>
      </c>
      <c r="F516" s="12">
        <f>F517</f>
        <v>50</v>
      </c>
      <c r="G516" s="12">
        <f>G517</f>
        <v>0</v>
      </c>
      <c r="H516" s="12">
        <f t="shared" si="38"/>
        <v>50</v>
      </c>
      <c r="I516" s="12">
        <f>I517</f>
        <v>50</v>
      </c>
      <c r="J516" s="12">
        <f>J517</f>
        <v>0</v>
      </c>
    </row>
    <row r="517" spans="1:10" ht="28.5" customHeight="1">
      <c r="A517" s="34" t="s">
        <v>60</v>
      </c>
      <c r="B517" s="7" t="s">
        <v>745</v>
      </c>
      <c r="C517" s="7"/>
      <c r="D517" s="7"/>
      <c r="E517" s="6">
        <f t="shared" si="37"/>
        <v>50</v>
      </c>
      <c r="F517" s="6">
        <f>F518</f>
        <v>50</v>
      </c>
      <c r="G517" s="6">
        <f>G518</f>
        <v>0</v>
      </c>
      <c r="H517" s="6">
        <f t="shared" si="38"/>
        <v>50</v>
      </c>
      <c r="I517" s="6">
        <f>I518</f>
        <v>50</v>
      </c>
      <c r="J517" s="6">
        <f>J518</f>
        <v>0</v>
      </c>
    </row>
    <row r="518" spans="1:10" ht="66.75" customHeight="1">
      <c r="A518" s="7" t="s">
        <v>23</v>
      </c>
      <c r="B518" s="7" t="s">
        <v>745</v>
      </c>
      <c r="C518" s="7" t="s">
        <v>16</v>
      </c>
      <c r="D518" s="7" t="s">
        <v>8</v>
      </c>
      <c r="E518" s="6">
        <f t="shared" si="37"/>
        <v>50</v>
      </c>
      <c r="F518" s="6">
        <v>50</v>
      </c>
      <c r="G518" s="6"/>
      <c r="H518" s="6">
        <f t="shared" si="38"/>
        <v>50</v>
      </c>
      <c r="I518" s="20">
        <v>50</v>
      </c>
      <c r="J518" s="6"/>
    </row>
    <row r="519" spans="1:10" ht="100.5" customHeight="1">
      <c r="A519" s="35" t="s">
        <v>583</v>
      </c>
      <c r="B519" s="11" t="s">
        <v>584</v>
      </c>
      <c r="C519" s="7"/>
      <c r="D519" s="7"/>
      <c r="E519" s="12">
        <f t="shared" si="37"/>
        <v>1056</v>
      </c>
      <c r="F519" s="12">
        <f>F520</f>
        <v>0</v>
      </c>
      <c r="G519" s="12">
        <f>G520</f>
        <v>1056</v>
      </c>
      <c r="H519" s="12">
        <f t="shared" si="38"/>
        <v>992</v>
      </c>
      <c r="I519" s="19">
        <f>I520</f>
        <v>0</v>
      </c>
      <c r="J519" s="12">
        <f>J520</f>
        <v>992</v>
      </c>
    </row>
    <row r="520" spans="1:10" ht="91.5" customHeight="1">
      <c r="A520" s="34" t="s">
        <v>585</v>
      </c>
      <c r="B520" s="7" t="s">
        <v>586</v>
      </c>
      <c r="C520" s="7"/>
      <c r="D520" s="7"/>
      <c r="E520" s="6">
        <f t="shared" si="37"/>
        <v>1056</v>
      </c>
      <c r="F520" s="6">
        <f>F521</f>
        <v>0</v>
      </c>
      <c r="G520" s="6">
        <f>G521</f>
        <v>1056</v>
      </c>
      <c r="H520" s="6">
        <f t="shared" si="38"/>
        <v>992</v>
      </c>
      <c r="I520" s="20">
        <f>I521</f>
        <v>0</v>
      </c>
      <c r="J520" s="6">
        <f>J521</f>
        <v>992</v>
      </c>
    </row>
    <row r="521" spans="1:10" ht="54.75" customHeight="1">
      <c r="A521" s="34" t="s">
        <v>30</v>
      </c>
      <c r="B521" s="7" t="s">
        <v>586</v>
      </c>
      <c r="C521" s="7" t="s">
        <v>19</v>
      </c>
      <c r="D521" s="7" t="s">
        <v>8</v>
      </c>
      <c r="E521" s="6">
        <f t="shared" si="37"/>
        <v>1056</v>
      </c>
      <c r="F521" s="6"/>
      <c r="G521" s="6">
        <v>1056</v>
      </c>
      <c r="H521" s="6">
        <f t="shared" si="38"/>
        <v>992</v>
      </c>
      <c r="I521" s="6"/>
      <c r="J521" s="6">
        <v>992</v>
      </c>
    </row>
    <row r="522" spans="1:10" ht="174" customHeight="1">
      <c r="A522" s="35" t="s">
        <v>587</v>
      </c>
      <c r="B522" s="11" t="s">
        <v>588</v>
      </c>
      <c r="C522" s="7"/>
      <c r="D522" s="7"/>
      <c r="E522" s="12">
        <f t="shared" si="37"/>
        <v>31615</v>
      </c>
      <c r="F522" s="12">
        <f>F523</f>
        <v>0</v>
      </c>
      <c r="G522" s="12">
        <f>G523</f>
        <v>31615</v>
      </c>
      <c r="H522" s="12">
        <f t="shared" si="38"/>
        <v>33810</v>
      </c>
      <c r="I522" s="19">
        <f>I523</f>
        <v>0</v>
      </c>
      <c r="J522" s="12">
        <f>J523</f>
        <v>33810</v>
      </c>
    </row>
    <row r="523" spans="1:10" ht="84" customHeight="1">
      <c r="A523" s="5" t="s">
        <v>939</v>
      </c>
      <c r="B523" s="7" t="s">
        <v>589</v>
      </c>
      <c r="C523" s="7"/>
      <c r="D523" s="7"/>
      <c r="E523" s="6">
        <f t="shared" si="37"/>
        <v>31615</v>
      </c>
      <c r="F523" s="6">
        <f>F524</f>
        <v>0</v>
      </c>
      <c r="G523" s="6">
        <f>G524</f>
        <v>31615</v>
      </c>
      <c r="H523" s="6">
        <f t="shared" si="38"/>
        <v>33810</v>
      </c>
      <c r="I523" s="20">
        <f>I524</f>
        <v>0</v>
      </c>
      <c r="J523" s="6">
        <f>J524</f>
        <v>33810</v>
      </c>
    </row>
    <row r="524" spans="1:10" ht="54" customHeight="1">
      <c r="A524" s="34" t="s">
        <v>30</v>
      </c>
      <c r="B524" s="7" t="s">
        <v>589</v>
      </c>
      <c r="C524" s="7" t="s">
        <v>19</v>
      </c>
      <c r="D524" s="7" t="s">
        <v>8</v>
      </c>
      <c r="E524" s="6">
        <f t="shared" si="37"/>
        <v>31615</v>
      </c>
      <c r="F524" s="6"/>
      <c r="G524" s="6">
        <v>31615</v>
      </c>
      <c r="H524" s="6">
        <f t="shared" si="38"/>
        <v>33810</v>
      </c>
      <c r="I524" s="6"/>
      <c r="J524" s="6">
        <v>33810</v>
      </c>
    </row>
    <row r="525" spans="1:10" ht="120" customHeight="1">
      <c r="A525" s="35" t="s">
        <v>590</v>
      </c>
      <c r="B525" s="11" t="s">
        <v>591</v>
      </c>
      <c r="C525" s="7"/>
      <c r="D525" s="7"/>
      <c r="E525" s="12">
        <f t="shared" si="37"/>
        <v>5241</v>
      </c>
      <c r="F525" s="12">
        <f>F526</f>
        <v>0</v>
      </c>
      <c r="G525" s="12">
        <f>G526</f>
        <v>5241</v>
      </c>
      <c r="H525" s="12">
        <f t="shared" si="38"/>
        <v>5203</v>
      </c>
      <c r="I525" s="19">
        <f>I526</f>
        <v>0</v>
      </c>
      <c r="J525" s="12">
        <f>J526</f>
        <v>5203</v>
      </c>
    </row>
    <row r="526" spans="1:10" ht="59.25" customHeight="1">
      <c r="A526" s="5" t="s">
        <v>940</v>
      </c>
      <c r="B526" s="7" t="s">
        <v>772</v>
      </c>
      <c r="C526" s="7"/>
      <c r="D526" s="7"/>
      <c r="E526" s="6">
        <f t="shared" si="37"/>
        <v>5241</v>
      </c>
      <c r="F526" s="6">
        <f>F527</f>
        <v>0</v>
      </c>
      <c r="G526" s="6">
        <f>G527</f>
        <v>5241</v>
      </c>
      <c r="H526" s="6">
        <f t="shared" si="38"/>
        <v>5203</v>
      </c>
      <c r="I526" s="20">
        <f>I527</f>
        <v>0</v>
      </c>
      <c r="J526" s="6">
        <f>J527</f>
        <v>5203</v>
      </c>
    </row>
    <row r="527" spans="1:10" ht="45.75" customHeight="1">
      <c r="A527" s="34" t="s">
        <v>30</v>
      </c>
      <c r="B527" s="7" t="s">
        <v>772</v>
      </c>
      <c r="C527" s="7" t="s">
        <v>19</v>
      </c>
      <c r="D527" s="7" t="s">
        <v>8</v>
      </c>
      <c r="E527" s="6">
        <f t="shared" si="37"/>
        <v>5241</v>
      </c>
      <c r="F527" s="6"/>
      <c r="G527" s="6">
        <v>5241</v>
      </c>
      <c r="H527" s="6">
        <f t="shared" si="38"/>
        <v>5203</v>
      </c>
      <c r="I527" s="6"/>
      <c r="J527" s="6">
        <v>5203</v>
      </c>
    </row>
    <row r="528" spans="1:10" ht="114.75" customHeight="1">
      <c r="A528" s="35" t="s">
        <v>592</v>
      </c>
      <c r="B528" s="11" t="s">
        <v>593</v>
      </c>
      <c r="C528" s="7"/>
      <c r="D528" s="7"/>
      <c r="E528" s="12">
        <f t="shared" si="37"/>
        <v>16863</v>
      </c>
      <c r="F528" s="12">
        <f>F529</f>
        <v>0</v>
      </c>
      <c r="G528" s="12">
        <f>G529</f>
        <v>16863</v>
      </c>
      <c r="H528" s="12">
        <f t="shared" si="38"/>
        <v>17538</v>
      </c>
      <c r="I528" s="19">
        <f>I529</f>
        <v>0</v>
      </c>
      <c r="J528" s="12">
        <f>J529</f>
        <v>17538</v>
      </c>
    </row>
    <row r="529" spans="1:10" ht="60" customHeight="1">
      <c r="A529" s="34" t="s">
        <v>757</v>
      </c>
      <c r="B529" s="7" t="s">
        <v>594</v>
      </c>
      <c r="C529" s="7"/>
      <c r="D529" s="7"/>
      <c r="E529" s="6">
        <f t="shared" si="37"/>
        <v>16863</v>
      </c>
      <c r="F529" s="6">
        <f>F530</f>
        <v>0</v>
      </c>
      <c r="G529" s="6">
        <f>G530</f>
        <v>16863</v>
      </c>
      <c r="H529" s="6">
        <f t="shared" si="38"/>
        <v>17538</v>
      </c>
      <c r="I529" s="20">
        <f>I530</f>
        <v>0</v>
      </c>
      <c r="J529" s="6">
        <f>J530</f>
        <v>17538</v>
      </c>
    </row>
    <row r="530" spans="1:10" ht="47.25" customHeight="1">
      <c r="A530" s="34" t="s">
        <v>30</v>
      </c>
      <c r="B530" s="7" t="s">
        <v>594</v>
      </c>
      <c r="C530" s="7" t="s">
        <v>19</v>
      </c>
      <c r="D530" s="7" t="s">
        <v>8</v>
      </c>
      <c r="E530" s="6">
        <f t="shared" si="37"/>
        <v>16863</v>
      </c>
      <c r="F530" s="6"/>
      <c r="G530" s="6">
        <v>16863</v>
      </c>
      <c r="H530" s="6">
        <f t="shared" si="38"/>
        <v>17538</v>
      </c>
      <c r="I530" s="6"/>
      <c r="J530" s="6">
        <v>17538</v>
      </c>
    </row>
    <row r="531" spans="1:10" ht="150.75" customHeight="1">
      <c r="A531" s="11" t="s">
        <v>582</v>
      </c>
      <c r="B531" s="11" t="s">
        <v>595</v>
      </c>
      <c r="C531" s="7"/>
      <c r="D531" s="7"/>
      <c r="E531" s="12">
        <f t="shared" si="37"/>
        <v>1127</v>
      </c>
      <c r="F531" s="12">
        <f>F532</f>
        <v>0</v>
      </c>
      <c r="G531" s="12">
        <f>G532</f>
        <v>1127</v>
      </c>
      <c r="H531" s="12">
        <f t="shared" si="38"/>
        <v>772</v>
      </c>
      <c r="I531" s="19">
        <f>I532</f>
        <v>0</v>
      </c>
      <c r="J531" s="12">
        <f>J532</f>
        <v>772</v>
      </c>
    </row>
    <row r="532" spans="1:10" ht="128.25" customHeight="1">
      <c r="A532" s="34" t="s">
        <v>596</v>
      </c>
      <c r="B532" s="7" t="s">
        <v>597</v>
      </c>
      <c r="C532" s="7"/>
      <c r="D532" s="7"/>
      <c r="E532" s="6">
        <f t="shared" si="37"/>
        <v>1127</v>
      </c>
      <c r="F532" s="6">
        <f>F533+F534</f>
        <v>0</v>
      </c>
      <c r="G532" s="6">
        <f>G533+G534</f>
        <v>1127</v>
      </c>
      <c r="H532" s="6">
        <f t="shared" si="38"/>
        <v>772</v>
      </c>
      <c r="I532" s="20">
        <f>I533+I534</f>
        <v>0</v>
      </c>
      <c r="J532" s="6">
        <f>J533+J534</f>
        <v>772</v>
      </c>
    </row>
    <row r="533" spans="1:10" ht="69" customHeight="1">
      <c r="A533" s="7" t="s">
        <v>23</v>
      </c>
      <c r="B533" s="7" t="s">
        <v>597</v>
      </c>
      <c r="C533" s="7" t="s">
        <v>16</v>
      </c>
      <c r="D533" s="7" t="s">
        <v>8</v>
      </c>
      <c r="E533" s="6">
        <f t="shared" si="37"/>
        <v>583</v>
      </c>
      <c r="F533" s="6"/>
      <c r="G533" s="5">
        <v>583</v>
      </c>
      <c r="H533" s="6">
        <f t="shared" si="38"/>
        <v>228</v>
      </c>
      <c r="I533" s="6"/>
      <c r="J533" s="5">
        <v>228</v>
      </c>
    </row>
    <row r="534" spans="1:10" ht="56.25" customHeight="1">
      <c r="A534" s="34" t="s">
        <v>30</v>
      </c>
      <c r="B534" s="7" t="s">
        <v>597</v>
      </c>
      <c r="C534" s="7" t="s">
        <v>19</v>
      </c>
      <c r="D534" s="7" t="s">
        <v>8</v>
      </c>
      <c r="E534" s="6">
        <f t="shared" si="37"/>
        <v>544</v>
      </c>
      <c r="F534" s="6"/>
      <c r="G534" s="6">
        <v>544</v>
      </c>
      <c r="H534" s="6">
        <v>544</v>
      </c>
      <c r="I534" s="6"/>
      <c r="J534" s="6">
        <v>544</v>
      </c>
    </row>
    <row r="535" spans="1:10" ht="84.75" customHeight="1">
      <c r="A535" s="33" t="s">
        <v>598</v>
      </c>
      <c r="B535" s="11" t="s">
        <v>599</v>
      </c>
      <c r="C535" s="7"/>
      <c r="D535" s="7"/>
      <c r="E535" s="12">
        <f t="shared" si="37"/>
        <v>8430</v>
      </c>
      <c r="F535" s="12">
        <f>F536+F539+F544+F547</f>
        <v>5358</v>
      </c>
      <c r="G535" s="12">
        <f>G536+G539+G544+G547</f>
        <v>3072</v>
      </c>
      <c r="H535" s="12">
        <f t="shared" si="38"/>
        <v>8430</v>
      </c>
      <c r="I535" s="12">
        <f>I536+I539+I544+I547</f>
        <v>5358</v>
      </c>
      <c r="J535" s="12">
        <f>J536+J539+J544+J547</f>
        <v>3072</v>
      </c>
    </row>
    <row r="536" spans="1:10" ht="132" customHeight="1">
      <c r="A536" s="33" t="s">
        <v>600</v>
      </c>
      <c r="B536" s="11" t="s">
        <v>601</v>
      </c>
      <c r="C536" s="7"/>
      <c r="D536" s="7"/>
      <c r="E536" s="12">
        <f t="shared" si="37"/>
        <v>4753</v>
      </c>
      <c r="F536" s="12">
        <f>F537</f>
        <v>4753</v>
      </c>
      <c r="G536" s="12">
        <f>G537</f>
        <v>0</v>
      </c>
      <c r="H536" s="12">
        <f t="shared" si="38"/>
        <v>4753</v>
      </c>
      <c r="I536" s="19">
        <f>I537</f>
        <v>4753</v>
      </c>
      <c r="J536" s="12">
        <f>J537</f>
        <v>0</v>
      </c>
    </row>
    <row r="537" spans="1:10" ht="81" customHeight="1">
      <c r="A537" s="34" t="s">
        <v>58</v>
      </c>
      <c r="B537" s="7" t="s">
        <v>602</v>
      </c>
      <c r="C537" s="7"/>
      <c r="D537" s="7"/>
      <c r="E537" s="6">
        <f t="shared" si="37"/>
        <v>4753</v>
      </c>
      <c r="F537" s="6">
        <f>F538</f>
        <v>4753</v>
      </c>
      <c r="G537" s="6">
        <f>G538</f>
        <v>0</v>
      </c>
      <c r="H537" s="6">
        <f t="shared" si="38"/>
        <v>4753</v>
      </c>
      <c r="I537" s="20">
        <f>I538</f>
        <v>4753</v>
      </c>
      <c r="J537" s="6">
        <f>J538</f>
        <v>0</v>
      </c>
    </row>
    <row r="538" spans="1:10" ht="91.5" customHeight="1">
      <c r="A538" s="7" t="s">
        <v>21</v>
      </c>
      <c r="B538" s="7" t="s">
        <v>602</v>
      </c>
      <c r="C538" s="7" t="s">
        <v>17</v>
      </c>
      <c r="D538" s="7" t="s">
        <v>539</v>
      </c>
      <c r="E538" s="6">
        <f t="shared" si="37"/>
        <v>4753</v>
      </c>
      <c r="F538" s="6">
        <v>4753</v>
      </c>
      <c r="G538" s="6"/>
      <c r="H538" s="6">
        <f t="shared" si="38"/>
        <v>4753</v>
      </c>
      <c r="I538" s="6">
        <v>4753</v>
      </c>
      <c r="J538" s="6"/>
    </row>
    <row r="539" spans="1:10" ht="191.25" customHeight="1">
      <c r="A539" s="35" t="s">
        <v>603</v>
      </c>
      <c r="B539" s="11" t="s">
        <v>604</v>
      </c>
      <c r="C539" s="7"/>
      <c r="D539" s="7"/>
      <c r="E539" s="12">
        <f t="shared" si="37"/>
        <v>142</v>
      </c>
      <c r="F539" s="12">
        <f>F542+F540</f>
        <v>142</v>
      </c>
      <c r="G539" s="12">
        <f>G542+G540</f>
        <v>0</v>
      </c>
      <c r="H539" s="12">
        <f t="shared" si="38"/>
        <v>142</v>
      </c>
      <c r="I539" s="12">
        <f>I542+I540</f>
        <v>142</v>
      </c>
      <c r="J539" s="12">
        <f>J542+J540</f>
        <v>0</v>
      </c>
    </row>
    <row r="540" spans="1:10" ht="65.25" customHeight="1">
      <c r="A540" s="34" t="s">
        <v>425</v>
      </c>
      <c r="B540" s="7" t="s">
        <v>821</v>
      </c>
      <c r="C540" s="7"/>
      <c r="D540" s="7"/>
      <c r="E540" s="6">
        <f t="shared" si="37"/>
        <v>2</v>
      </c>
      <c r="F540" s="6">
        <f>F541</f>
        <v>2</v>
      </c>
      <c r="G540" s="6">
        <f>G541</f>
        <v>0</v>
      </c>
      <c r="H540" s="6">
        <f t="shared" si="38"/>
        <v>2</v>
      </c>
      <c r="I540" s="6">
        <f>I541</f>
        <v>2</v>
      </c>
      <c r="J540" s="6">
        <f>J541</f>
        <v>0</v>
      </c>
    </row>
    <row r="541" spans="1:10" ht="67.5" customHeight="1">
      <c r="A541" s="7" t="s">
        <v>23</v>
      </c>
      <c r="B541" s="7" t="s">
        <v>821</v>
      </c>
      <c r="C541" s="7" t="s">
        <v>16</v>
      </c>
      <c r="D541" s="7" t="s">
        <v>11</v>
      </c>
      <c r="E541" s="6">
        <f t="shared" si="37"/>
        <v>2</v>
      </c>
      <c r="F541" s="6">
        <v>2</v>
      </c>
      <c r="G541" s="6"/>
      <c r="H541" s="6">
        <f t="shared" si="38"/>
        <v>2</v>
      </c>
      <c r="I541" s="20">
        <v>2</v>
      </c>
      <c r="J541" s="12"/>
    </row>
    <row r="542" spans="1:10" ht="102.75" customHeight="1">
      <c r="A542" s="34" t="s">
        <v>770</v>
      </c>
      <c r="B542" s="7" t="s">
        <v>771</v>
      </c>
      <c r="C542" s="7"/>
      <c r="D542" s="7"/>
      <c r="E542" s="6">
        <f t="shared" si="37"/>
        <v>140</v>
      </c>
      <c r="F542" s="6">
        <f>F543</f>
        <v>140</v>
      </c>
      <c r="G542" s="6">
        <f>G543</f>
        <v>0</v>
      </c>
      <c r="H542" s="6">
        <f t="shared" si="38"/>
        <v>140</v>
      </c>
      <c r="I542" s="20">
        <f>I543</f>
        <v>140</v>
      </c>
      <c r="J542" s="6">
        <f>J543</f>
        <v>0</v>
      </c>
    </row>
    <row r="543" spans="1:10" ht="51.75" customHeight="1">
      <c r="A543" s="34" t="s">
        <v>30</v>
      </c>
      <c r="B543" s="7" t="s">
        <v>771</v>
      </c>
      <c r="C543" s="7" t="s">
        <v>19</v>
      </c>
      <c r="D543" s="7" t="s">
        <v>11</v>
      </c>
      <c r="E543" s="6">
        <f t="shared" si="37"/>
        <v>140</v>
      </c>
      <c r="F543" s="6">
        <v>140</v>
      </c>
      <c r="G543" s="6"/>
      <c r="H543" s="6">
        <f t="shared" si="38"/>
        <v>140</v>
      </c>
      <c r="I543" s="6">
        <v>140</v>
      </c>
      <c r="J543" s="6"/>
    </row>
    <row r="544" spans="1:10" ht="92.25" customHeight="1">
      <c r="A544" s="35" t="s">
        <v>605</v>
      </c>
      <c r="B544" s="11" t="s">
        <v>606</v>
      </c>
      <c r="C544" s="7"/>
      <c r="D544" s="7"/>
      <c r="E544" s="12">
        <f t="shared" si="37"/>
        <v>309</v>
      </c>
      <c r="F544" s="12">
        <f>F545</f>
        <v>309</v>
      </c>
      <c r="G544" s="12">
        <f>G545</f>
        <v>0</v>
      </c>
      <c r="H544" s="12">
        <f t="shared" si="38"/>
        <v>309</v>
      </c>
      <c r="I544" s="19">
        <f>I545</f>
        <v>309</v>
      </c>
      <c r="J544" s="12">
        <f>J545</f>
        <v>0</v>
      </c>
    </row>
    <row r="545" spans="1:10" ht="32.25" customHeight="1">
      <c r="A545" s="46" t="s">
        <v>73</v>
      </c>
      <c r="B545" s="7" t="s">
        <v>607</v>
      </c>
      <c r="C545" s="7"/>
      <c r="D545" s="7"/>
      <c r="E545" s="6">
        <f t="shared" si="37"/>
        <v>309</v>
      </c>
      <c r="F545" s="6">
        <f>F546</f>
        <v>309</v>
      </c>
      <c r="G545" s="6">
        <f>G546</f>
        <v>0</v>
      </c>
      <c r="H545" s="6">
        <f t="shared" si="38"/>
        <v>309</v>
      </c>
      <c r="I545" s="20">
        <f>I546</f>
        <v>309</v>
      </c>
      <c r="J545" s="6">
        <f>J546</f>
        <v>0</v>
      </c>
    </row>
    <row r="546" spans="1:10" ht="66" customHeight="1">
      <c r="A546" s="7" t="s">
        <v>23</v>
      </c>
      <c r="B546" s="7" t="s">
        <v>607</v>
      </c>
      <c r="C546" s="7" t="s">
        <v>16</v>
      </c>
      <c r="D546" s="7" t="s">
        <v>11</v>
      </c>
      <c r="E546" s="6">
        <f t="shared" si="37"/>
        <v>309</v>
      </c>
      <c r="F546" s="6">
        <v>309</v>
      </c>
      <c r="G546" s="6"/>
      <c r="H546" s="6">
        <f t="shared" si="38"/>
        <v>309</v>
      </c>
      <c r="I546" s="6">
        <v>309</v>
      </c>
      <c r="J546" s="6"/>
    </row>
    <row r="547" spans="1:10" ht="79.5" customHeight="1">
      <c r="A547" s="35" t="s">
        <v>811</v>
      </c>
      <c r="B547" s="11" t="s">
        <v>746</v>
      </c>
      <c r="C547" s="7"/>
      <c r="D547" s="7"/>
      <c r="E547" s="12">
        <f t="shared" si="37"/>
        <v>3226</v>
      </c>
      <c r="F547" s="12">
        <f>F548</f>
        <v>154</v>
      </c>
      <c r="G547" s="12">
        <f>G548</f>
        <v>3072</v>
      </c>
      <c r="H547" s="12">
        <f t="shared" si="38"/>
        <v>3226</v>
      </c>
      <c r="I547" s="12">
        <f>I548</f>
        <v>154</v>
      </c>
      <c r="J547" s="12">
        <f>J548</f>
        <v>3072</v>
      </c>
    </row>
    <row r="548" spans="1:10" ht="84" customHeight="1">
      <c r="A548" s="7" t="s">
        <v>906</v>
      </c>
      <c r="B548" s="7" t="s">
        <v>747</v>
      </c>
      <c r="C548" s="7"/>
      <c r="D548" s="7"/>
      <c r="E548" s="6">
        <f t="shared" si="37"/>
        <v>3226</v>
      </c>
      <c r="F548" s="6">
        <f>F549</f>
        <v>154</v>
      </c>
      <c r="G548" s="6">
        <f>G549</f>
        <v>3072</v>
      </c>
      <c r="H548" s="6">
        <f t="shared" si="38"/>
        <v>3226</v>
      </c>
      <c r="I548" s="6">
        <f>I549</f>
        <v>154</v>
      </c>
      <c r="J548" s="6">
        <f>J549</f>
        <v>3072</v>
      </c>
    </row>
    <row r="549" spans="1:10" ht="94.5" customHeight="1">
      <c r="A549" s="7" t="s">
        <v>21</v>
      </c>
      <c r="B549" s="7" t="s">
        <v>747</v>
      </c>
      <c r="C549" s="7" t="s">
        <v>17</v>
      </c>
      <c r="D549" s="7" t="s">
        <v>28</v>
      </c>
      <c r="E549" s="6">
        <f t="shared" si="37"/>
        <v>3226</v>
      </c>
      <c r="F549" s="6">
        <f>11-11+154</f>
        <v>154</v>
      </c>
      <c r="G549" s="6">
        <v>3072</v>
      </c>
      <c r="H549" s="6">
        <f>I549+J549</f>
        <v>3226</v>
      </c>
      <c r="I549" s="6">
        <f>11-11+154</f>
        <v>154</v>
      </c>
      <c r="J549" s="6">
        <v>3072</v>
      </c>
    </row>
    <row r="550" spans="1:10" ht="89.25" customHeight="1">
      <c r="A550" s="33" t="s">
        <v>608</v>
      </c>
      <c r="B550" s="11" t="s">
        <v>609</v>
      </c>
      <c r="C550" s="7"/>
      <c r="D550" s="7"/>
      <c r="E550" s="12">
        <f t="shared" si="37"/>
        <v>3900</v>
      </c>
      <c r="F550" s="12">
        <f aca="true" t="shared" si="39" ref="F550:J552">F551</f>
        <v>3900</v>
      </c>
      <c r="G550" s="12">
        <f t="shared" si="39"/>
        <v>0</v>
      </c>
      <c r="H550" s="12">
        <f t="shared" si="38"/>
        <v>3900</v>
      </c>
      <c r="I550" s="19">
        <f t="shared" si="39"/>
        <v>3900</v>
      </c>
      <c r="J550" s="12">
        <f t="shared" si="39"/>
        <v>0</v>
      </c>
    </row>
    <row r="551" spans="1:10" ht="154.5" customHeight="1">
      <c r="A551" s="35" t="s">
        <v>610</v>
      </c>
      <c r="B551" s="11" t="s">
        <v>611</v>
      </c>
      <c r="C551" s="7"/>
      <c r="D551" s="7"/>
      <c r="E551" s="12">
        <f t="shared" si="37"/>
        <v>3900</v>
      </c>
      <c r="F551" s="12">
        <f t="shared" si="39"/>
        <v>3900</v>
      </c>
      <c r="G551" s="6">
        <f t="shared" si="39"/>
        <v>0</v>
      </c>
      <c r="H551" s="12">
        <f t="shared" si="38"/>
        <v>3900</v>
      </c>
      <c r="I551" s="19">
        <f t="shared" si="39"/>
        <v>3900</v>
      </c>
      <c r="J551" s="12">
        <f t="shared" si="39"/>
        <v>0</v>
      </c>
    </row>
    <row r="552" spans="1:10" ht="90.75" customHeight="1">
      <c r="A552" s="34" t="s">
        <v>169</v>
      </c>
      <c r="B552" s="7" t="s">
        <v>612</v>
      </c>
      <c r="C552" s="7"/>
      <c r="D552" s="7"/>
      <c r="E552" s="6">
        <f t="shared" si="37"/>
        <v>3900</v>
      </c>
      <c r="F552" s="6">
        <f t="shared" si="39"/>
        <v>3900</v>
      </c>
      <c r="G552" s="6">
        <f t="shared" si="39"/>
        <v>0</v>
      </c>
      <c r="H552" s="6">
        <f t="shared" si="38"/>
        <v>3900</v>
      </c>
      <c r="I552" s="20">
        <f t="shared" si="39"/>
        <v>3900</v>
      </c>
      <c r="J552" s="6">
        <f t="shared" si="39"/>
        <v>0</v>
      </c>
    </row>
    <row r="553" spans="1:10" ht="88.5" customHeight="1">
      <c r="A553" s="7" t="s">
        <v>21</v>
      </c>
      <c r="B553" s="7" t="s">
        <v>612</v>
      </c>
      <c r="C553" s="7" t="s">
        <v>17</v>
      </c>
      <c r="D553" s="7" t="s">
        <v>39</v>
      </c>
      <c r="E553" s="6">
        <f t="shared" si="37"/>
        <v>3900</v>
      </c>
      <c r="F553" s="6">
        <v>3900</v>
      </c>
      <c r="G553" s="6"/>
      <c r="H553" s="6">
        <f t="shared" si="38"/>
        <v>3900</v>
      </c>
      <c r="I553" s="6">
        <v>3900</v>
      </c>
      <c r="J553" s="6"/>
    </row>
    <row r="554" spans="1:10" ht="122.25" customHeight="1">
      <c r="A554" s="33" t="s">
        <v>845</v>
      </c>
      <c r="B554" s="11" t="s">
        <v>613</v>
      </c>
      <c r="C554" s="7"/>
      <c r="D554" s="7"/>
      <c r="E554" s="12">
        <f t="shared" si="37"/>
        <v>43908</v>
      </c>
      <c r="F554" s="12">
        <f>F555+F558+F562+F567+F571+F575+F579</f>
        <v>3060</v>
      </c>
      <c r="G554" s="12">
        <f>G555+G558+G562+G567+G571+G575+G579</f>
        <v>40848</v>
      </c>
      <c r="H554" s="12">
        <f t="shared" si="38"/>
        <v>45063</v>
      </c>
      <c r="I554" s="19">
        <f>I555+I558+I562+I567+I571+I575+I579</f>
        <v>3060</v>
      </c>
      <c r="J554" s="12">
        <f>J555+J558+J562+J567+J571+J575+J579</f>
        <v>42003</v>
      </c>
    </row>
    <row r="555" spans="1:10" ht="198.75" customHeight="1">
      <c r="A555" s="35" t="s">
        <v>614</v>
      </c>
      <c r="B555" s="11" t="s">
        <v>615</v>
      </c>
      <c r="C555" s="7"/>
      <c r="D555" s="7"/>
      <c r="E555" s="12">
        <f t="shared" si="37"/>
        <v>418</v>
      </c>
      <c r="F555" s="12">
        <f>F556</f>
        <v>418</v>
      </c>
      <c r="G555" s="12">
        <f>G556</f>
        <v>0</v>
      </c>
      <c r="H555" s="12">
        <f t="shared" si="38"/>
        <v>418</v>
      </c>
      <c r="I555" s="19">
        <f>I556</f>
        <v>418</v>
      </c>
      <c r="J555" s="12">
        <f>J556</f>
        <v>0</v>
      </c>
    </row>
    <row r="556" spans="1:10" ht="58.5" customHeight="1">
      <c r="A556" s="34" t="s">
        <v>83</v>
      </c>
      <c r="B556" s="7" t="s">
        <v>616</v>
      </c>
      <c r="C556" s="7"/>
      <c r="D556" s="7"/>
      <c r="E556" s="6">
        <f aca="true" t="shared" si="40" ref="E556:E562">F556+G556</f>
        <v>418</v>
      </c>
      <c r="F556" s="6">
        <f>F557</f>
        <v>418</v>
      </c>
      <c r="G556" s="6">
        <f>G557</f>
        <v>0</v>
      </c>
      <c r="H556" s="6">
        <f t="shared" si="38"/>
        <v>418</v>
      </c>
      <c r="I556" s="20">
        <f>I557</f>
        <v>418</v>
      </c>
      <c r="J556" s="6">
        <f>J557</f>
        <v>0</v>
      </c>
    </row>
    <row r="557" spans="1:10" ht="177" customHeight="1">
      <c r="A557" s="5" t="s">
        <v>25</v>
      </c>
      <c r="B557" s="7" t="s">
        <v>616</v>
      </c>
      <c r="C557" s="7" t="s">
        <v>15</v>
      </c>
      <c r="D557" s="7" t="s">
        <v>39</v>
      </c>
      <c r="E557" s="6">
        <f t="shared" si="40"/>
        <v>418</v>
      </c>
      <c r="F557" s="6">
        <v>418</v>
      </c>
      <c r="G557" s="6"/>
      <c r="H557" s="6">
        <f t="shared" si="38"/>
        <v>418</v>
      </c>
      <c r="I557" s="6">
        <v>418</v>
      </c>
      <c r="J557" s="6"/>
    </row>
    <row r="558" spans="1:10" ht="190.5" customHeight="1">
      <c r="A558" s="35" t="s">
        <v>617</v>
      </c>
      <c r="B558" s="11" t="s">
        <v>618</v>
      </c>
      <c r="C558" s="7"/>
      <c r="D558" s="7"/>
      <c r="E558" s="12">
        <f t="shared" si="40"/>
        <v>2642</v>
      </c>
      <c r="F558" s="12">
        <f>F559</f>
        <v>2642</v>
      </c>
      <c r="G558" s="12">
        <f>G559</f>
        <v>0</v>
      </c>
      <c r="H558" s="12">
        <f t="shared" si="38"/>
        <v>2642</v>
      </c>
      <c r="I558" s="19">
        <f>I559</f>
        <v>2642</v>
      </c>
      <c r="J558" s="12">
        <f>J559</f>
        <v>0</v>
      </c>
    </row>
    <row r="559" spans="1:10" ht="90.75" customHeight="1">
      <c r="A559" s="34" t="s">
        <v>58</v>
      </c>
      <c r="B559" s="7" t="s">
        <v>619</v>
      </c>
      <c r="C559" s="7"/>
      <c r="D559" s="7"/>
      <c r="E559" s="6">
        <f t="shared" si="40"/>
        <v>2642</v>
      </c>
      <c r="F559" s="6">
        <f>F560+F561</f>
        <v>2642</v>
      </c>
      <c r="G559" s="6">
        <f>G560+G561</f>
        <v>0</v>
      </c>
      <c r="H559" s="6">
        <f t="shared" si="38"/>
        <v>2642</v>
      </c>
      <c r="I559" s="20">
        <f>I560+I561</f>
        <v>2642</v>
      </c>
      <c r="J559" s="6">
        <f>J560+J561</f>
        <v>0</v>
      </c>
    </row>
    <row r="560" spans="1:10" ht="159" customHeight="1">
      <c r="A560" s="5" t="s">
        <v>25</v>
      </c>
      <c r="B560" s="7" t="s">
        <v>619</v>
      </c>
      <c r="C560" s="7" t="s">
        <v>15</v>
      </c>
      <c r="D560" s="7" t="s">
        <v>39</v>
      </c>
      <c r="E560" s="6">
        <f t="shared" si="40"/>
        <v>2601</v>
      </c>
      <c r="F560" s="6">
        <v>2601</v>
      </c>
      <c r="G560" s="6"/>
      <c r="H560" s="6">
        <f t="shared" si="38"/>
        <v>2601</v>
      </c>
      <c r="I560" s="6">
        <v>2601</v>
      </c>
      <c r="J560" s="6"/>
    </row>
    <row r="561" spans="1:10" ht="68.25" customHeight="1">
      <c r="A561" s="7" t="s">
        <v>23</v>
      </c>
      <c r="B561" s="7" t="s">
        <v>619</v>
      </c>
      <c r="C561" s="7" t="s">
        <v>16</v>
      </c>
      <c r="D561" s="7" t="s">
        <v>39</v>
      </c>
      <c r="E561" s="6">
        <f t="shared" si="40"/>
        <v>41</v>
      </c>
      <c r="F561" s="6">
        <v>41</v>
      </c>
      <c r="G561" s="7"/>
      <c r="H561" s="6">
        <f t="shared" si="38"/>
        <v>41</v>
      </c>
      <c r="I561" s="6">
        <v>41</v>
      </c>
      <c r="J561" s="6"/>
    </row>
    <row r="562" spans="1:10" ht="105" customHeight="1">
      <c r="A562" s="35" t="s">
        <v>620</v>
      </c>
      <c r="B562" s="11" t="s">
        <v>621</v>
      </c>
      <c r="C562" s="7"/>
      <c r="D562" s="7"/>
      <c r="E562" s="12">
        <f t="shared" si="40"/>
        <v>24061</v>
      </c>
      <c r="F562" s="12">
        <f>F563</f>
        <v>0</v>
      </c>
      <c r="G562" s="12">
        <f>G563</f>
        <v>24061</v>
      </c>
      <c r="H562" s="12">
        <f t="shared" si="38"/>
        <v>24973</v>
      </c>
      <c r="I562" s="19">
        <f>I563</f>
        <v>0</v>
      </c>
      <c r="J562" s="12">
        <f>J563</f>
        <v>24973</v>
      </c>
    </row>
    <row r="563" spans="1:10" ht="61.5" customHeight="1">
      <c r="A563" s="34" t="s">
        <v>622</v>
      </c>
      <c r="B563" s="7" t="s">
        <v>623</v>
      </c>
      <c r="C563" s="7"/>
      <c r="D563" s="7"/>
      <c r="E563" s="6">
        <f aca="true" t="shared" si="41" ref="E563:E611">F563+G563</f>
        <v>24061</v>
      </c>
      <c r="F563" s="6">
        <f>F564+F566+F565</f>
        <v>0</v>
      </c>
      <c r="G563" s="6">
        <f>G564+G566+G565</f>
        <v>24061</v>
      </c>
      <c r="H563" s="6">
        <f t="shared" si="38"/>
        <v>24973</v>
      </c>
      <c r="I563" s="6">
        <f>I564+I566+I565</f>
        <v>0</v>
      </c>
      <c r="J563" s="6">
        <f>J564+J566+J565</f>
        <v>24973</v>
      </c>
    </row>
    <row r="564" spans="1:10" ht="165.75" customHeight="1">
      <c r="A564" s="5" t="s">
        <v>25</v>
      </c>
      <c r="B564" s="7" t="s">
        <v>623</v>
      </c>
      <c r="C564" s="7" t="s">
        <v>15</v>
      </c>
      <c r="D564" s="7" t="s">
        <v>39</v>
      </c>
      <c r="E564" s="6">
        <f t="shared" si="41"/>
        <v>22963</v>
      </c>
      <c r="F564" s="6"/>
      <c r="G564" s="6">
        <v>22963</v>
      </c>
      <c r="H564" s="6">
        <f t="shared" si="38"/>
        <v>23846</v>
      </c>
      <c r="I564" s="6"/>
      <c r="J564" s="6">
        <v>23846</v>
      </c>
    </row>
    <row r="565" spans="1:10" ht="67.5" customHeight="1">
      <c r="A565" s="7" t="s">
        <v>23</v>
      </c>
      <c r="B565" s="7" t="s">
        <v>623</v>
      </c>
      <c r="C565" s="7" t="s">
        <v>16</v>
      </c>
      <c r="D565" s="7" t="s">
        <v>39</v>
      </c>
      <c r="E565" s="6">
        <f t="shared" si="41"/>
        <v>1022</v>
      </c>
      <c r="F565" s="6"/>
      <c r="G565" s="6">
        <v>1022</v>
      </c>
      <c r="H565" s="6">
        <f t="shared" si="38"/>
        <v>1051</v>
      </c>
      <c r="I565" s="6"/>
      <c r="J565" s="6">
        <v>1051</v>
      </c>
    </row>
    <row r="566" spans="1:10" ht="45" customHeight="1">
      <c r="A566" s="7" t="s">
        <v>22</v>
      </c>
      <c r="B566" s="7" t="s">
        <v>623</v>
      </c>
      <c r="C566" s="7" t="s">
        <v>18</v>
      </c>
      <c r="D566" s="7" t="s">
        <v>39</v>
      </c>
      <c r="E566" s="6">
        <f t="shared" si="41"/>
        <v>76</v>
      </c>
      <c r="F566" s="6"/>
      <c r="G566" s="6">
        <v>76</v>
      </c>
      <c r="H566" s="6">
        <f t="shared" si="38"/>
        <v>76</v>
      </c>
      <c r="I566" s="6"/>
      <c r="J566" s="6">
        <v>76</v>
      </c>
    </row>
    <row r="567" spans="1:10" ht="162.75" customHeight="1">
      <c r="A567" s="35" t="s">
        <v>624</v>
      </c>
      <c r="B567" s="11" t="s">
        <v>625</v>
      </c>
      <c r="C567" s="7"/>
      <c r="D567" s="7"/>
      <c r="E567" s="12">
        <f t="shared" si="41"/>
        <v>5021</v>
      </c>
      <c r="F567" s="12">
        <f>F568</f>
        <v>0</v>
      </c>
      <c r="G567" s="12">
        <f>G568</f>
        <v>5021</v>
      </c>
      <c r="H567" s="12">
        <f t="shared" si="38"/>
        <v>5213</v>
      </c>
      <c r="I567" s="12">
        <f>I568</f>
        <v>0</v>
      </c>
      <c r="J567" s="12">
        <f>J568</f>
        <v>5213</v>
      </c>
    </row>
    <row r="568" spans="1:10" ht="129.75" customHeight="1">
      <c r="A568" s="34" t="s">
        <v>626</v>
      </c>
      <c r="B568" s="7" t="s">
        <v>627</v>
      </c>
      <c r="C568" s="7"/>
      <c r="D568" s="7"/>
      <c r="E568" s="6">
        <f t="shared" si="41"/>
        <v>5021</v>
      </c>
      <c r="F568" s="6">
        <f>F569+F570</f>
        <v>0</v>
      </c>
      <c r="G568" s="6">
        <f>G569+G570</f>
        <v>5021</v>
      </c>
      <c r="H568" s="6">
        <f t="shared" si="38"/>
        <v>5213</v>
      </c>
      <c r="I568" s="6">
        <f>I569+I570</f>
        <v>0</v>
      </c>
      <c r="J568" s="6">
        <f>J569+J570</f>
        <v>5213</v>
      </c>
    </row>
    <row r="569" spans="1:10" ht="174.75" customHeight="1">
      <c r="A569" s="5" t="s">
        <v>25</v>
      </c>
      <c r="B569" s="7" t="s">
        <v>627</v>
      </c>
      <c r="C569" s="7" t="s">
        <v>15</v>
      </c>
      <c r="D569" s="7" t="s">
        <v>39</v>
      </c>
      <c r="E569" s="6">
        <f t="shared" si="41"/>
        <v>4968</v>
      </c>
      <c r="F569" s="6"/>
      <c r="G569" s="6">
        <v>4968</v>
      </c>
      <c r="H569" s="6">
        <f t="shared" si="38"/>
        <v>5160</v>
      </c>
      <c r="I569" s="6"/>
      <c r="J569" s="6">
        <v>5160</v>
      </c>
    </row>
    <row r="570" spans="1:10" ht="109.5" customHeight="1">
      <c r="A570" s="7" t="s">
        <v>23</v>
      </c>
      <c r="B570" s="7" t="s">
        <v>627</v>
      </c>
      <c r="C570" s="7" t="s">
        <v>16</v>
      </c>
      <c r="D570" s="7" t="s">
        <v>39</v>
      </c>
      <c r="E570" s="6">
        <f>F570+G570</f>
        <v>53</v>
      </c>
      <c r="F570" s="12"/>
      <c r="G570" s="6">
        <v>53</v>
      </c>
      <c r="H570" s="6">
        <f>I570+J570</f>
        <v>53</v>
      </c>
      <c r="I570" s="20"/>
      <c r="J570" s="6">
        <v>53</v>
      </c>
    </row>
    <row r="571" spans="1:10" ht="99" customHeight="1">
      <c r="A571" s="35" t="s">
        <v>905</v>
      </c>
      <c r="B571" s="11" t="s">
        <v>628</v>
      </c>
      <c r="C571" s="7"/>
      <c r="D571" s="7"/>
      <c r="E571" s="12">
        <f t="shared" si="41"/>
        <v>1303</v>
      </c>
      <c r="F571" s="12">
        <f>F572</f>
        <v>0</v>
      </c>
      <c r="G571" s="12">
        <f>G572</f>
        <v>1303</v>
      </c>
      <c r="H571" s="6">
        <f t="shared" si="38"/>
        <v>1346</v>
      </c>
      <c r="I571" s="12">
        <f>I572</f>
        <v>0</v>
      </c>
      <c r="J571" s="12">
        <f>J572</f>
        <v>1346</v>
      </c>
    </row>
    <row r="572" spans="1:10" ht="87.75" customHeight="1">
      <c r="A572" s="34" t="s">
        <v>629</v>
      </c>
      <c r="B572" s="7" t="s">
        <v>630</v>
      </c>
      <c r="C572" s="7"/>
      <c r="D572" s="7"/>
      <c r="E572" s="6">
        <f t="shared" si="41"/>
        <v>1303</v>
      </c>
      <c r="F572" s="6">
        <f>F573+F574</f>
        <v>0</v>
      </c>
      <c r="G572" s="6">
        <f>G573+G574</f>
        <v>1303</v>
      </c>
      <c r="H572" s="6">
        <f t="shared" si="38"/>
        <v>1346</v>
      </c>
      <c r="I572" s="20">
        <f>I573+I574</f>
        <v>0</v>
      </c>
      <c r="J572" s="6">
        <f>J573+J574</f>
        <v>1346</v>
      </c>
    </row>
    <row r="573" spans="1:10" ht="171" customHeight="1">
      <c r="A573" s="5" t="s">
        <v>25</v>
      </c>
      <c r="B573" s="7" t="s">
        <v>630</v>
      </c>
      <c r="C573" s="7" t="s">
        <v>15</v>
      </c>
      <c r="D573" s="7" t="s">
        <v>39</v>
      </c>
      <c r="E573" s="6">
        <f t="shared" si="41"/>
        <v>1171</v>
      </c>
      <c r="F573" s="6"/>
      <c r="G573" s="6">
        <v>1171</v>
      </c>
      <c r="H573" s="6">
        <f t="shared" si="38"/>
        <v>1216</v>
      </c>
      <c r="I573" s="6"/>
      <c r="J573" s="6">
        <v>1216</v>
      </c>
    </row>
    <row r="574" spans="1:10" ht="57.75" customHeight="1">
      <c r="A574" s="7" t="s">
        <v>23</v>
      </c>
      <c r="B574" s="7" t="s">
        <v>630</v>
      </c>
      <c r="C574" s="7" t="s">
        <v>16</v>
      </c>
      <c r="D574" s="7" t="s">
        <v>39</v>
      </c>
      <c r="E574" s="6">
        <f t="shared" si="41"/>
        <v>132</v>
      </c>
      <c r="F574" s="6"/>
      <c r="G574" s="6">
        <v>132</v>
      </c>
      <c r="H574" s="6">
        <f t="shared" si="38"/>
        <v>130</v>
      </c>
      <c r="I574" s="7"/>
      <c r="J574" s="6">
        <v>130</v>
      </c>
    </row>
    <row r="575" spans="1:10" ht="132" customHeight="1">
      <c r="A575" s="35" t="s">
        <v>631</v>
      </c>
      <c r="B575" s="11" t="s">
        <v>632</v>
      </c>
      <c r="C575" s="7"/>
      <c r="D575" s="7"/>
      <c r="E575" s="12">
        <f t="shared" si="41"/>
        <v>4524</v>
      </c>
      <c r="F575" s="12">
        <f>F576</f>
        <v>0</v>
      </c>
      <c r="G575" s="12">
        <f>G576</f>
        <v>4524</v>
      </c>
      <c r="H575" s="12">
        <f aca="true" t="shared" si="42" ref="H575:H590">I575+J575</f>
        <v>4679</v>
      </c>
      <c r="I575" s="19">
        <f>I576</f>
        <v>0</v>
      </c>
      <c r="J575" s="12">
        <f>J576</f>
        <v>4679</v>
      </c>
    </row>
    <row r="576" spans="1:10" ht="92.25" customHeight="1">
      <c r="A576" s="5" t="s">
        <v>633</v>
      </c>
      <c r="B576" s="7" t="s">
        <v>634</v>
      </c>
      <c r="C576" s="7"/>
      <c r="D576" s="7"/>
      <c r="E576" s="6">
        <f t="shared" si="41"/>
        <v>4524</v>
      </c>
      <c r="F576" s="6">
        <f>F577+F578</f>
        <v>0</v>
      </c>
      <c r="G576" s="6">
        <f>G577+G578</f>
        <v>4524</v>
      </c>
      <c r="H576" s="6">
        <f t="shared" si="42"/>
        <v>4679</v>
      </c>
      <c r="I576" s="6">
        <f>I577+I578</f>
        <v>0</v>
      </c>
      <c r="J576" s="6">
        <f>J577+J578</f>
        <v>4679</v>
      </c>
    </row>
    <row r="577" spans="1:10" ht="168.75" customHeight="1">
      <c r="A577" s="5" t="s">
        <v>25</v>
      </c>
      <c r="B577" s="7" t="s">
        <v>634</v>
      </c>
      <c r="C577" s="7" t="s">
        <v>15</v>
      </c>
      <c r="D577" s="7" t="s">
        <v>39</v>
      </c>
      <c r="E577" s="6">
        <f t="shared" si="41"/>
        <v>3994</v>
      </c>
      <c r="F577" s="6"/>
      <c r="G577" s="6">
        <v>3994</v>
      </c>
      <c r="H577" s="6">
        <f t="shared" si="42"/>
        <v>4148</v>
      </c>
      <c r="I577" s="6"/>
      <c r="J577" s="6">
        <v>4148</v>
      </c>
    </row>
    <row r="578" spans="1:10" ht="74.25" customHeight="1">
      <c r="A578" s="7" t="s">
        <v>23</v>
      </c>
      <c r="B578" s="7" t="s">
        <v>634</v>
      </c>
      <c r="C578" s="7" t="s">
        <v>16</v>
      </c>
      <c r="D578" s="7" t="s">
        <v>39</v>
      </c>
      <c r="E578" s="6">
        <f t="shared" si="41"/>
        <v>530</v>
      </c>
      <c r="F578" s="6"/>
      <c r="G578" s="6">
        <v>530</v>
      </c>
      <c r="H578" s="6">
        <f t="shared" si="42"/>
        <v>531</v>
      </c>
      <c r="I578" s="6"/>
      <c r="J578" s="6">
        <v>531</v>
      </c>
    </row>
    <row r="579" spans="1:10" ht="83.25" customHeight="1">
      <c r="A579" s="35" t="s">
        <v>635</v>
      </c>
      <c r="B579" s="11" t="s">
        <v>636</v>
      </c>
      <c r="C579" s="7"/>
      <c r="D579" s="7"/>
      <c r="E579" s="12">
        <f t="shared" si="41"/>
        <v>5939</v>
      </c>
      <c r="F579" s="12">
        <f>F580</f>
        <v>0</v>
      </c>
      <c r="G579" s="12">
        <f>G580</f>
        <v>5939</v>
      </c>
      <c r="H579" s="12">
        <f t="shared" si="42"/>
        <v>5792</v>
      </c>
      <c r="I579" s="19">
        <f>I580</f>
        <v>0</v>
      </c>
      <c r="J579" s="12">
        <f>J580</f>
        <v>5792</v>
      </c>
    </row>
    <row r="580" spans="1:10" ht="64.5" customHeight="1">
      <c r="A580" s="34" t="s">
        <v>637</v>
      </c>
      <c r="B580" s="7" t="s">
        <v>638</v>
      </c>
      <c r="C580" s="7"/>
      <c r="D580" s="7"/>
      <c r="E580" s="6">
        <f t="shared" si="41"/>
        <v>5939</v>
      </c>
      <c r="F580" s="6">
        <f>F581+F582</f>
        <v>0</v>
      </c>
      <c r="G580" s="6">
        <f>G581+G582</f>
        <v>5939</v>
      </c>
      <c r="H580" s="6">
        <f t="shared" si="42"/>
        <v>5792</v>
      </c>
      <c r="I580" s="20">
        <f>I581+I582</f>
        <v>0</v>
      </c>
      <c r="J580" s="6">
        <f>J581+J582</f>
        <v>5792</v>
      </c>
    </row>
    <row r="581" spans="1:10" ht="173.25" customHeight="1">
      <c r="A581" s="5" t="s">
        <v>25</v>
      </c>
      <c r="B581" s="7" t="s">
        <v>638</v>
      </c>
      <c r="C581" s="7" t="s">
        <v>15</v>
      </c>
      <c r="D581" s="7" t="s">
        <v>39</v>
      </c>
      <c r="E581" s="6">
        <f t="shared" si="41"/>
        <v>3866</v>
      </c>
      <c r="F581" s="6"/>
      <c r="G581" s="6">
        <v>3866</v>
      </c>
      <c r="H581" s="6">
        <f t="shared" si="42"/>
        <v>3903</v>
      </c>
      <c r="I581" s="6"/>
      <c r="J581" s="6">
        <v>3903</v>
      </c>
    </row>
    <row r="582" spans="1:10" ht="63.75" customHeight="1">
      <c r="A582" s="7" t="s">
        <v>23</v>
      </c>
      <c r="B582" s="7" t="s">
        <v>638</v>
      </c>
      <c r="C582" s="7" t="s">
        <v>16</v>
      </c>
      <c r="D582" s="7" t="s">
        <v>39</v>
      </c>
      <c r="E582" s="6">
        <f t="shared" si="41"/>
        <v>2073</v>
      </c>
      <c r="F582" s="6"/>
      <c r="G582" s="6">
        <v>2073</v>
      </c>
      <c r="H582" s="6">
        <f t="shared" si="42"/>
        <v>1889</v>
      </c>
      <c r="I582" s="6"/>
      <c r="J582" s="6">
        <v>1889</v>
      </c>
    </row>
    <row r="583" spans="1:10" ht="100.5" customHeight="1">
      <c r="A583" s="33" t="s">
        <v>828</v>
      </c>
      <c r="B583" s="11" t="s">
        <v>246</v>
      </c>
      <c r="C583" s="11"/>
      <c r="D583" s="11"/>
      <c r="E583" s="12">
        <f t="shared" si="41"/>
        <v>159916</v>
      </c>
      <c r="F583" s="12">
        <f>F584+F603+F599</f>
        <v>159916</v>
      </c>
      <c r="G583" s="12">
        <f>G584+G603+G599</f>
        <v>0</v>
      </c>
      <c r="H583" s="12">
        <f t="shared" si="42"/>
        <v>159916</v>
      </c>
      <c r="I583" s="12">
        <f>I584+I603+I599</f>
        <v>159916</v>
      </c>
      <c r="J583" s="12">
        <f>J584+J603+J599</f>
        <v>0</v>
      </c>
    </row>
    <row r="584" spans="1:10" ht="64.5" customHeight="1">
      <c r="A584" s="33" t="s">
        <v>247</v>
      </c>
      <c r="B584" s="11" t="s">
        <v>248</v>
      </c>
      <c r="C584" s="11"/>
      <c r="D584" s="11"/>
      <c r="E584" s="12">
        <f t="shared" si="41"/>
        <v>145434</v>
      </c>
      <c r="F584" s="12">
        <f>F585+F591+F596</f>
        <v>145434</v>
      </c>
      <c r="G584" s="12">
        <f>G585+G591+G596</f>
        <v>0</v>
      </c>
      <c r="H584" s="12">
        <f t="shared" si="42"/>
        <v>145354</v>
      </c>
      <c r="I584" s="19">
        <f>I585+I591+I596</f>
        <v>145354</v>
      </c>
      <c r="J584" s="12">
        <f>J585+J591+J596</f>
        <v>0</v>
      </c>
    </row>
    <row r="585" spans="1:10" ht="149.25" customHeight="1">
      <c r="A585" s="38" t="s">
        <v>249</v>
      </c>
      <c r="B585" s="11" t="s">
        <v>250</v>
      </c>
      <c r="C585" s="11"/>
      <c r="D585" s="11"/>
      <c r="E585" s="12">
        <f t="shared" si="41"/>
        <v>10141</v>
      </c>
      <c r="F585" s="12">
        <f>F586</f>
        <v>10141</v>
      </c>
      <c r="G585" s="12">
        <f>G586</f>
        <v>0</v>
      </c>
      <c r="H585" s="12">
        <f t="shared" si="42"/>
        <v>10141</v>
      </c>
      <c r="I585" s="19">
        <f>I586</f>
        <v>10141</v>
      </c>
      <c r="J585" s="12">
        <f>J586</f>
        <v>0</v>
      </c>
    </row>
    <row r="586" spans="1:10" ht="29.25" customHeight="1">
      <c r="A586" s="31" t="s">
        <v>73</v>
      </c>
      <c r="B586" s="7" t="s">
        <v>251</v>
      </c>
      <c r="C586" s="7"/>
      <c r="D586" s="7"/>
      <c r="E586" s="6">
        <f t="shared" si="41"/>
        <v>10141</v>
      </c>
      <c r="F586" s="6">
        <f>F588+F590+F587+F589</f>
        <v>10141</v>
      </c>
      <c r="G586" s="6">
        <f>G588+G590</f>
        <v>0</v>
      </c>
      <c r="H586" s="6">
        <f t="shared" si="42"/>
        <v>10141</v>
      </c>
      <c r="I586" s="20">
        <f>I588+I590+I587+I589</f>
        <v>10141</v>
      </c>
      <c r="J586" s="6">
        <f>J588+J590</f>
        <v>0</v>
      </c>
    </row>
    <row r="587" spans="1:10" ht="172.5" customHeight="1">
      <c r="A587" s="5" t="s">
        <v>25</v>
      </c>
      <c r="B587" s="7" t="s">
        <v>251</v>
      </c>
      <c r="C587" s="7" t="s">
        <v>15</v>
      </c>
      <c r="D587" s="7" t="s">
        <v>684</v>
      </c>
      <c r="E587" s="6">
        <f>F587+G587</f>
        <v>811</v>
      </c>
      <c r="F587" s="6">
        <v>811</v>
      </c>
      <c r="G587" s="6"/>
      <c r="H587" s="6">
        <f t="shared" si="42"/>
        <v>811</v>
      </c>
      <c r="I587" s="6">
        <v>811</v>
      </c>
      <c r="J587" s="6"/>
    </row>
    <row r="588" spans="1:10" ht="65.25" customHeight="1">
      <c r="A588" s="7" t="s">
        <v>23</v>
      </c>
      <c r="B588" s="7" t="s">
        <v>251</v>
      </c>
      <c r="C588" s="7" t="s">
        <v>16</v>
      </c>
      <c r="D588" s="7" t="s">
        <v>684</v>
      </c>
      <c r="E588" s="6">
        <f t="shared" si="41"/>
        <v>459</v>
      </c>
      <c r="F588" s="6">
        <v>459</v>
      </c>
      <c r="G588" s="6"/>
      <c r="H588" s="6">
        <f t="shared" si="42"/>
        <v>459</v>
      </c>
      <c r="I588" s="6">
        <v>459</v>
      </c>
      <c r="J588" s="6"/>
    </row>
    <row r="589" spans="1:10" ht="56.25" customHeight="1">
      <c r="A589" s="34" t="s">
        <v>30</v>
      </c>
      <c r="B589" s="7" t="s">
        <v>251</v>
      </c>
      <c r="C589" s="7" t="s">
        <v>19</v>
      </c>
      <c r="D589" s="7" t="s">
        <v>684</v>
      </c>
      <c r="E589" s="6">
        <f t="shared" si="41"/>
        <v>900</v>
      </c>
      <c r="F589" s="6">
        <v>900</v>
      </c>
      <c r="G589" s="6"/>
      <c r="H589" s="6">
        <f t="shared" si="42"/>
        <v>900</v>
      </c>
      <c r="I589" s="6">
        <v>900</v>
      </c>
      <c r="J589" s="6"/>
    </row>
    <row r="590" spans="1:10" ht="91.5" customHeight="1">
      <c r="A590" s="7" t="s">
        <v>21</v>
      </c>
      <c r="B590" s="7" t="s">
        <v>251</v>
      </c>
      <c r="C590" s="7" t="s">
        <v>17</v>
      </c>
      <c r="D590" s="7" t="s">
        <v>684</v>
      </c>
      <c r="E590" s="6">
        <f t="shared" si="41"/>
        <v>7971</v>
      </c>
      <c r="F590" s="6">
        <v>7971</v>
      </c>
      <c r="G590" s="6"/>
      <c r="H590" s="6">
        <f t="shared" si="42"/>
        <v>7971</v>
      </c>
      <c r="I590" s="6">
        <v>7971</v>
      </c>
      <c r="J590" s="6"/>
    </row>
    <row r="591" spans="1:10" ht="105.75" customHeight="1">
      <c r="A591" s="38" t="s">
        <v>252</v>
      </c>
      <c r="B591" s="11" t="s">
        <v>253</v>
      </c>
      <c r="C591" s="11"/>
      <c r="D591" s="11"/>
      <c r="E591" s="12">
        <f t="shared" si="41"/>
        <v>682</v>
      </c>
      <c r="F591" s="12">
        <f>F592+F594</f>
        <v>682</v>
      </c>
      <c r="G591" s="12">
        <f>G592+G594</f>
        <v>0</v>
      </c>
      <c r="H591" s="12">
        <f aca="true" t="shared" si="43" ref="H591:H616">I591+J591</f>
        <v>682</v>
      </c>
      <c r="I591" s="19">
        <f>I592+I594</f>
        <v>682</v>
      </c>
      <c r="J591" s="12">
        <f>J592+J594</f>
        <v>0</v>
      </c>
    </row>
    <row r="592" spans="1:10" ht="75.75" customHeight="1">
      <c r="A592" s="31" t="s">
        <v>658</v>
      </c>
      <c r="B592" s="7" t="s">
        <v>254</v>
      </c>
      <c r="C592" s="7"/>
      <c r="D592" s="7"/>
      <c r="E592" s="6">
        <f t="shared" si="41"/>
        <v>286</v>
      </c>
      <c r="F592" s="6">
        <f>F593</f>
        <v>286</v>
      </c>
      <c r="G592" s="6">
        <f>G593</f>
        <v>0</v>
      </c>
      <c r="H592" s="6">
        <f t="shared" si="43"/>
        <v>286</v>
      </c>
      <c r="I592" s="20">
        <f>I593</f>
        <v>286</v>
      </c>
      <c r="J592" s="6">
        <f>J593</f>
        <v>0</v>
      </c>
    </row>
    <row r="593" spans="1:10" ht="45.75" customHeight="1">
      <c r="A593" s="34" t="s">
        <v>30</v>
      </c>
      <c r="B593" s="7" t="s">
        <v>254</v>
      </c>
      <c r="C593" s="7" t="s">
        <v>19</v>
      </c>
      <c r="D593" s="7" t="s">
        <v>11</v>
      </c>
      <c r="E593" s="6">
        <f t="shared" si="41"/>
        <v>286</v>
      </c>
      <c r="F593" s="6">
        <v>286</v>
      </c>
      <c r="G593" s="6"/>
      <c r="H593" s="6">
        <f t="shared" si="43"/>
        <v>286</v>
      </c>
      <c r="I593" s="20">
        <v>286</v>
      </c>
      <c r="J593" s="6"/>
    </row>
    <row r="594" spans="1:10" ht="114.75" customHeight="1">
      <c r="A594" s="31" t="s">
        <v>255</v>
      </c>
      <c r="B594" s="7" t="s">
        <v>256</v>
      </c>
      <c r="C594" s="7"/>
      <c r="D594" s="7"/>
      <c r="E594" s="6">
        <f t="shared" si="41"/>
        <v>396</v>
      </c>
      <c r="F594" s="6">
        <f>F595</f>
        <v>396</v>
      </c>
      <c r="G594" s="6">
        <f>G595</f>
        <v>0</v>
      </c>
      <c r="H594" s="6">
        <f t="shared" si="43"/>
        <v>396</v>
      </c>
      <c r="I594" s="20">
        <f>I595</f>
        <v>396</v>
      </c>
      <c r="J594" s="6">
        <f>J595</f>
        <v>0</v>
      </c>
    </row>
    <row r="595" spans="1:10" ht="48" customHeight="1">
      <c r="A595" s="34" t="s">
        <v>30</v>
      </c>
      <c r="B595" s="7" t="s">
        <v>256</v>
      </c>
      <c r="C595" s="7" t="s">
        <v>19</v>
      </c>
      <c r="D595" s="7" t="s">
        <v>684</v>
      </c>
      <c r="E595" s="6">
        <f t="shared" si="41"/>
        <v>396</v>
      </c>
      <c r="F595" s="6">
        <v>396</v>
      </c>
      <c r="G595" s="6"/>
      <c r="H595" s="6">
        <f t="shared" si="43"/>
        <v>396</v>
      </c>
      <c r="I595" s="6">
        <v>396</v>
      </c>
      <c r="J595" s="6"/>
    </row>
    <row r="596" spans="1:10" ht="120" customHeight="1">
      <c r="A596" s="38" t="s">
        <v>674</v>
      </c>
      <c r="B596" s="11" t="s">
        <v>257</v>
      </c>
      <c r="C596" s="11"/>
      <c r="D596" s="11"/>
      <c r="E596" s="12">
        <f t="shared" si="41"/>
        <v>134611</v>
      </c>
      <c r="F596" s="12">
        <f>F597</f>
        <v>134611</v>
      </c>
      <c r="G596" s="12">
        <f>G597</f>
        <v>0</v>
      </c>
      <c r="H596" s="12">
        <f t="shared" si="43"/>
        <v>134531</v>
      </c>
      <c r="I596" s="19">
        <f>I597</f>
        <v>134531</v>
      </c>
      <c r="J596" s="12">
        <f>J597</f>
        <v>0</v>
      </c>
    </row>
    <row r="597" spans="1:10" ht="78.75" customHeight="1">
      <c r="A597" s="31" t="s">
        <v>64</v>
      </c>
      <c r="B597" s="7" t="s">
        <v>258</v>
      </c>
      <c r="C597" s="7"/>
      <c r="D597" s="7"/>
      <c r="E597" s="6">
        <f t="shared" si="41"/>
        <v>134611</v>
      </c>
      <c r="F597" s="6">
        <f>F598</f>
        <v>134611</v>
      </c>
      <c r="G597" s="6">
        <f>G598</f>
        <v>0</v>
      </c>
      <c r="H597" s="6">
        <f t="shared" si="43"/>
        <v>134531</v>
      </c>
      <c r="I597" s="20">
        <f>I598</f>
        <v>134531</v>
      </c>
      <c r="J597" s="6">
        <f>J598</f>
        <v>0</v>
      </c>
    </row>
    <row r="598" spans="1:10" ht="92.25" customHeight="1">
      <c r="A598" s="7" t="s">
        <v>21</v>
      </c>
      <c r="B598" s="7" t="s">
        <v>258</v>
      </c>
      <c r="C598" s="7" t="s">
        <v>17</v>
      </c>
      <c r="D598" s="7" t="s">
        <v>684</v>
      </c>
      <c r="E598" s="6">
        <f t="shared" si="41"/>
        <v>134611</v>
      </c>
      <c r="F598" s="6">
        <v>134611</v>
      </c>
      <c r="G598" s="6"/>
      <c r="H598" s="6">
        <f t="shared" si="43"/>
        <v>134531</v>
      </c>
      <c r="I598" s="6">
        <v>134531</v>
      </c>
      <c r="J598" s="6"/>
    </row>
    <row r="599" spans="1:10" ht="68.25" customHeight="1">
      <c r="A599" s="11" t="s">
        <v>748</v>
      </c>
      <c r="B599" s="11" t="s">
        <v>750</v>
      </c>
      <c r="C599" s="11"/>
      <c r="D599" s="7"/>
      <c r="E599" s="12">
        <f t="shared" si="41"/>
        <v>6000</v>
      </c>
      <c r="F599" s="12">
        <f aca="true" t="shared" si="44" ref="F599:G601">F600</f>
        <v>6000</v>
      </c>
      <c r="G599" s="12">
        <f t="shared" si="44"/>
        <v>0</v>
      </c>
      <c r="H599" s="12">
        <f t="shared" si="43"/>
        <v>6000</v>
      </c>
      <c r="I599" s="12">
        <f aca="true" t="shared" si="45" ref="I599:J601">I600</f>
        <v>6000</v>
      </c>
      <c r="J599" s="12">
        <f t="shared" si="45"/>
        <v>0</v>
      </c>
    </row>
    <row r="600" spans="1:10" ht="101.25" customHeight="1">
      <c r="A600" s="11" t="s">
        <v>749</v>
      </c>
      <c r="B600" s="11" t="s">
        <v>751</v>
      </c>
      <c r="C600" s="11"/>
      <c r="D600" s="7"/>
      <c r="E600" s="12">
        <f t="shared" si="41"/>
        <v>6000</v>
      </c>
      <c r="F600" s="12">
        <f t="shared" si="44"/>
        <v>6000</v>
      </c>
      <c r="G600" s="12">
        <f t="shared" si="44"/>
        <v>0</v>
      </c>
      <c r="H600" s="12">
        <f t="shared" si="43"/>
        <v>6000</v>
      </c>
      <c r="I600" s="12">
        <f t="shared" si="45"/>
        <v>6000</v>
      </c>
      <c r="J600" s="12">
        <f t="shared" si="45"/>
        <v>0</v>
      </c>
    </row>
    <row r="601" spans="1:10" ht="33" customHeight="1">
      <c r="A601" s="7" t="s">
        <v>60</v>
      </c>
      <c r="B601" s="7" t="s">
        <v>752</v>
      </c>
      <c r="C601" s="7"/>
      <c r="D601" s="7"/>
      <c r="E601" s="6">
        <f t="shared" si="41"/>
        <v>6000</v>
      </c>
      <c r="F601" s="6">
        <f t="shared" si="44"/>
        <v>6000</v>
      </c>
      <c r="G601" s="6">
        <f t="shared" si="44"/>
        <v>0</v>
      </c>
      <c r="H601" s="6">
        <f t="shared" si="43"/>
        <v>6000</v>
      </c>
      <c r="I601" s="6">
        <f t="shared" si="45"/>
        <v>6000</v>
      </c>
      <c r="J601" s="6">
        <f t="shared" si="45"/>
        <v>0</v>
      </c>
    </row>
    <row r="602" spans="1:10" ht="54.75" customHeight="1">
      <c r="A602" s="7" t="s">
        <v>23</v>
      </c>
      <c r="B602" s="7" t="s">
        <v>752</v>
      </c>
      <c r="C602" s="7" t="s">
        <v>16</v>
      </c>
      <c r="D602" s="7" t="s">
        <v>684</v>
      </c>
      <c r="E602" s="6">
        <f t="shared" si="41"/>
        <v>6000</v>
      </c>
      <c r="F602" s="6">
        <v>6000</v>
      </c>
      <c r="G602" s="6"/>
      <c r="H602" s="6">
        <f t="shared" si="43"/>
        <v>6000</v>
      </c>
      <c r="I602" s="20">
        <v>6000</v>
      </c>
      <c r="J602" s="6"/>
    </row>
    <row r="603" spans="1:10" ht="120.75" customHeight="1">
      <c r="A603" s="33" t="s">
        <v>846</v>
      </c>
      <c r="B603" s="11" t="s">
        <v>259</v>
      </c>
      <c r="C603" s="11"/>
      <c r="D603" s="11"/>
      <c r="E603" s="12">
        <f t="shared" si="41"/>
        <v>8482</v>
      </c>
      <c r="F603" s="12">
        <f>F604+F608</f>
        <v>8482</v>
      </c>
      <c r="G603" s="12">
        <f>G604+G608</f>
        <v>0</v>
      </c>
      <c r="H603" s="12">
        <f t="shared" si="43"/>
        <v>8562</v>
      </c>
      <c r="I603" s="19">
        <f>I604+I608</f>
        <v>8562</v>
      </c>
      <c r="J603" s="12">
        <f>J604+J608</f>
        <v>0</v>
      </c>
    </row>
    <row r="604" spans="1:10" ht="98.25" customHeight="1">
      <c r="A604" s="38" t="s">
        <v>265</v>
      </c>
      <c r="B604" s="11" t="s">
        <v>260</v>
      </c>
      <c r="C604" s="11"/>
      <c r="D604" s="11"/>
      <c r="E604" s="12">
        <f t="shared" si="41"/>
        <v>4133</v>
      </c>
      <c r="F604" s="12">
        <f>F605</f>
        <v>4133</v>
      </c>
      <c r="G604" s="12">
        <f>G605</f>
        <v>0</v>
      </c>
      <c r="H604" s="12">
        <f t="shared" si="43"/>
        <v>4173</v>
      </c>
      <c r="I604" s="19">
        <f>I605</f>
        <v>4173</v>
      </c>
      <c r="J604" s="12">
        <f>J605</f>
        <v>0</v>
      </c>
    </row>
    <row r="605" spans="1:10" ht="62.25" customHeight="1">
      <c r="A605" s="31" t="s">
        <v>83</v>
      </c>
      <c r="B605" s="7" t="s">
        <v>261</v>
      </c>
      <c r="C605" s="7"/>
      <c r="D605" s="7"/>
      <c r="E605" s="6">
        <f t="shared" si="41"/>
        <v>4133</v>
      </c>
      <c r="F605" s="6">
        <f>F606+F607</f>
        <v>4133</v>
      </c>
      <c r="G605" s="6">
        <f>G606+G607</f>
        <v>0</v>
      </c>
      <c r="H605" s="6">
        <f t="shared" si="43"/>
        <v>4173</v>
      </c>
      <c r="I605" s="20">
        <f>I606+I607</f>
        <v>4173</v>
      </c>
      <c r="J605" s="20">
        <f>J606+J607</f>
        <v>0</v>
      </c>
    </row>
    <row r="606" spans="1:10" ht="171" customHeight="1">
      <c r="A606" s="5" t="s">
        <v>25</v>
      </c>
      <c r="B606" s="7" t="s">
        <v>261</v>
      </c>
      <c r="C606" s="7" t="s">
        <v>15</v>
      </c>
      <c r="D606" s="7" t="s">
        <v>34</v>
      </c>
      <c r="E606" s="6">
        <f t="shared" si="41"/>
        <v>4074</v>
      </c>
      <c r="F606" s="6">
        <v>4074</v>
      </c>
      <c r="G606" s="6"/>
      <c r="H606" s="6">
        <f t="shared" si="43"/>
        <v>4114</v>
      </c>
      <c r="I606" s="6">
        <v>4114</v>
      </c>
      <c r="J606" s="6"/>
    </row>
    <row r="607" spans="1:10" ht="63.75" customHeight="1">
      <c r="A607" s="7" t="s">
        <v>23</v>
      </c>
      <c r="B607" s="7" t="s">
        <v>261</v>
      </c>
      <c r="C607" s="7" t="s">
        <v>16</v>
      </c>
      <c r="D607" s="7" t="s">
        <v>34</v>
      </c>
      <c r="E607" s="6">
        <f t="shared" si="41"/>
        <v>59</v>
      </c>
      <c r="F607" s="6">
        <v>59</v>
      </c>
      <c r="G607" s="6"/>
      <c r="H607" s="6">
        <f t="shared" si="43"/>
        <v>59</v>
      </c>
      <c r="I607" s="6">
        <v>59</v>
      </c>
      <c r="J607" s="6"/>
    </row>
    <row r="608" spans="1:10" ht="86.25" customHeight="1">
      <c r="A608" s="38" t="s">
        <v>266</v>
      </c>
      <c r="B608" s="11" t="s">
        <v>262</v>
      </c>
      <c r="C608" s="11"/>
      <c r="D608" s="11"/>
      <c r="E608" s="12">
        <f t="shared" si="41"/>
        <v>4349</v>
      </c>
      <c r="F608" s="12">
        <f>F609</f>
        <v>4349</v>
      </c>
      <c r="G608" s="12">
        <f>G609</f>
        <v>0</v>
      </c>
      <c r="H608" s="12">
        <f t="shared" si="43"/>
        <v>4389</v>
      </c>
      <c r="I608" s="19">
        <f>I609</f>
        <v>4389</v>
      </c>
      <c r="J608" s="12">
        <f>J609</f>
        <v>0</v>
      </c>
    </row>
    <row r="609" spans="1:10" ht="85.5" customHeight="1">
      <c r="A609" s="31" t="s">
        <v>64</v>
      </c>
      <c r="B609" s="7" t="s">
        <v>263</v>
      </c>
      <c r="C609" s="7"/>
      <c r="D609" s="7"/>
      <c r="E609" s="6">
        <f t="shared" si="41"/>
        <v>4349</v>
      </c>
      <c r="F609" s="6">
        <f>F610+F611</f>
        <v>4349</v>
      </c>
      <c r="G609" s="6">
        <f>G610+G611</f>
        <v>0</v>
      </c>
      <c r="H609" s="6">
        <f t="shared" si="43"/>
        <v>4389</v>
      </c>
      <c r="I609" s="20">
        <f>I610+I611</f>
        <v>4389</v>
      </c>
      <c r="J609" s="6">
        <f>J610+J611</f>
        <v>0</v>
      </c>
    </row>
    <row r="610" spans="1:10" ht="168.75" customHeight="1">
      <c r="A610" s="5" t="s">
        <v>25</v>
      </c>
      <c r="B610" s="7" t="s">
        <v>263</v>
      </c>
      <c r="C610" s="7" t="s">
        <v>15</v>
      </c>
      <c r="D610" s="7" t="s">
        <v>34</v>
      </c>
      <c r="E610" s="6">
        <f t="shared" si="41"/>
        <v>3937</v>
      </c>
      <c r="F610" s="6">
        <v>3937</v>
      </c>
      <c r="G610" s="6"/>
      <c r="H610" s="6">
        <f t="shared" si="43"/>
        <v>3977</v>
      </c>
      <c r="I610" s="6">
        <v>3977</v>
      </c>
      <c r="J610" s="6"/>
    </row>
    <row r="611" spans="1:10" ht="66.75" customHeight="1">
      <c r="A611" s="7" t="s">
        <v>23</v>
      </c>
      <c r="B611" s="7" t="s">
        <v>263</v>
      </c>
      <c r="C611" s="7" t="s">
        <v>16</v>
      </c>
      <c r="D611" s="7" t="s">
        <v>34</v>
      </c>
      <c r="E611" s="6">
        <f t="shared" si="41"/>
        <v>412</v>
      </c>
      <c r="F611" s="6">
        <v>412</v>
      </c>
      <c r="G611" s="6"/>
      <c r="H611" s="6">
        <f t="shared" si="43"/>
        <v>412</v>
      </c>
      <c r="I611" s="6">
        <v>412</v>
      </c>
      <c r="J611" s="6"/>
    </row>
    <row r="612" spans="1:10" ht="155.25" customHeight="1">
      <c r="A612" s="33" t="s">
        <v>829</v>
      </c>
      <c r="B612" s="11" t="s">
        <v>380</v>
      </c>
      <c r="C612" s="7"/>
      <c r="D612" s="7"/>
      <c r="E612" s="12">
        <f aca="true" t="shared" si="46" ref="E612:E632">F612+G612</f>
        <v>14721</v>
      </c>
      <c r="F612" s="12">
        <f>F613+F617</f>
        <v>14721</v>
      </c>
      <c r="G612" s="12">
        <f>G613+G617</f>
        <v>0</v>
      </c>
      <c r="H612" s="12">
        <f t="shared" si="43"/>
        <v>14721</v>
      </c>
      <c r="I612" s="19">
        <f>I613+I617</f>
        <v>14721</v>
      </c>
      <c r="J612" s="12">
        <f>J613+J617</f>
        <v>0</v>
      </c>
    </row>
    <row r="613" spans="1:10" ht="139.5" customHeight="1">
      <c r="A613" s="33" t="s">
        <v>381</v>
      </c>
      <c r="B613" s="11" t="s">
        <v>382</v>
      </c>
      <c r="C613" s="7"/>
      <c r="D613" s="7"/>
      <c r="E613" s="12">
        <f t="shared" si="46"/>
        <v>13121</v>
      </c>
      <c r="F613" s="12">
        <f aca="true" t="shared" si="47" ref="F613:G615">F614</f>
        <v>13121</v>
      </c>
      <c r="G613" s="12">
        <f t="shared" si="47"/>
        <v>0</v>
      </c>
      <c r="H613" s="12">
        <f t="shared" si="43"/>
        <v>13121</v>
      </c>
      <c r="I613" s="19">
        <f aca="true" t="shared" si="48" ref="I613:J615">I614</f>
        <v>13121</v>
      </c>
      <c r="J613" s="12">
        <f t="shared" si="48"/>
        <v>0</v>
      </c>
    </row>
    <row r="614" spans="1:10" ht="99" customHeight="1">
      <c r="A614" s="11" t="s">
        <v>714</v>
      </c>
      <c r="B614" s="11" t="s">
        <v>712</v>
      </c>
      <c r="C614" s="7"/>
      <c r="D614" s="7"/>
      <c r="E614" s="12">
        <f t="shared" si="46"/>
        <v>13121</v>
      </c>
      <c r="F614" s="12">
        <f t="shared" si="47"/>
        <v>13121</v>
      </c>
      <c r="G614" s="12">
        <f t="shared" si="47"/>
        <v>0</v>
      </c>
      <c r="H614" s="12">
        <f t="shared" si="43"/>
        <v>13121</v>
      </c>
      <c r="I614" s="19">
        <f t="shared" si="48"/>
        <v>13121</v>
      </c>
      <c r="J614" s="12">
        <f t="shared" si="48"/>
        <v>0</v>
      </c>
    </row>
    <row r="615" spans="1:10" ht="74.25" customHeight="1">
      <c r="A615" s="5" t="s">
        <v>58</v>
      </c>
      <c r="B615" s="7" t="s">
        <v>713</v>
      </c>
      <c r="C615" s="7"/>
      <c r="D615" s="7"/>
      <c r="E615" s="6">
        <f t="shared" si="46"/>
        <v>13121</v>
      </c>
      <c r="F615" s="6">
        <f t="shared" si="47"/>
        <v>13121</v>
      </c>
      <c r="G615" s="6">
        <f t="shared" si="47"/>
        <v>0</v>
      </c>
      <c r="H615" s="6">
        <f t="shared" si="43"/>
        <v>13121</v>
      </c>
      <c r="I615" s="20">
        <f t="shared" si="48"/>
        <v>13121</v>
      </c>
      <c r="J615" s="6">
        <f t="shared" si="48"/>
        <v>0</v>
      </c>
    </row>
    <row r="616" spans="1:10" ht="93.75" customHeight="1">
      <c r="A616" s="7" t="s">
        <v>21</v>
      </c>
      <c r="B616" s="7" t="s">
        <v>713</v>
      </c>
      <c r="C616" s="7" t="s">
        <v>17</v>
      </c>
      <c r="D616" s="7" t="s">
        <v>35</v>
      </c>
      <c r="E616" s="6">
        <f t="shared" si="46"/>
        <v>13121</v>
      </c>
      <c r="F616" s="6">
        <v>13121</v>
      </c>
      <c r="G616" s="6"/>
      <c r="H616" s="6">
        <f t="shared" si="43"/>
        <v>13121</v>
      </c>
      <c r="I616" s="20">
        <v>13121</v>
      </c>
      <c r="J616" s="6"/>
    </row>
    <row r="617" spans="1:10" ht="105" customHeight="1">
      <c r="A617" s="33" t="s">
        <v>383</v>
      </c>
      <c r="B617" s="11" t="s">
        <v>384</v>
      </c>
      <c r="C617" s="7"/>
      <c r="D617" s="7"/>
      <c r="E617" s="12">
        <f t="shared" si="46"/>
        <v>1600</v>
      </c>
      <c r="F617" s="12">
        <f aca="true" t="shared" si="49" ref="F617:J619">F618</f>
        <v>1600</v>
      </c>
      <c r="G617" s="12">
        <f t="shared" si="49"/>
        <v>0</v>
      </c>
      <c r="H617" s="12">
        <f aca="true" t="shared" si="50" ref="H617:H643">I617+J617</f>
        <v>1600</v>
      </c>
      <c r="I617" s="19">
        <f t="shared" si="49"/>
        <v>1600</v>
      </c>
      <c r="J617" s="12">
        <f t="shared" si="49"/>
        <v>0</v>
      </c>
    </row>
    <row r="618" spans="1:10" ht="149.25" customHeight="1">
      <c r="A618" s="33" t="s">
        <v>385</v>
      </c>
      <c r="B618" s="11" t="s">
        <v>386</v>
      </c>
      <c r="C618" s="7"/>
      <c r="D618" s="7"/>
      <c r="E618" s="12">
        <f t="shared" si="46"/>
        <v>1600</v>
      </c>
      <c r="F618" s="12">
        <f t="shared" si="49"/>
        <v>1600</v>
      </c>
      <c r="G618" s="12">
        <f t="shared" si="49"/>
        <v>0</v>
      </c>
      <c r="H618" s="12">
        <f t="shared" si="50"/>
        <v>1600</v>
      </c>
      <c r="I618" s="19">
        <f t="shared" si="49"/>
        <v>1600</v>
      </c>
      <c r="J618" s="12">
        <f t="shared" si="49"/>
        <v>0</v>
      </c>
    </row>
    <row r="619" spans="1:10" ht="93" customHeight="1">
      <c r="A619" s="5" t="s">
        <v>169</v>
      </c>
      <c r="B619" s="7" t="s">
        <v>387</v>
      </c>
      <c r="C619" s="7"/>
      <c r="D619" s="7"/>
      <c r="E619" s="6">
        <f t="shared" si="46"/>
        <v>1600</v>
      </c>
      <c r="F619" s="6">
        <f t="shared" si="49"/>
        <v>1600</v>
      </c>
      <c r="G619" s="6">
        <f t="shared" si="49"/>
        <v>0</v>
      </c>
      <c r="H619" s="6">
        <f t="shared" si="50"/>
        <v>1600</v>
      </c>
      <c r="I619" s="20">
        <f t="shared" si="49"/>
        <v>1600</v>
      </c>
      <c r="J619" s="6">
        <f t="shared" si="49"/>
        <v>0</v>
      </c>
    </row>
    <row r="620" spans="1:10" ht="45.75" customHeight="1">
      <c r="A620" s="7" t="s">
        <v>22</v>
      </c>
      <c r="B620" s="7" t="s">
        <v>387</v>
      </c>
      <c r="C620" s="7" t="s">
        <v>18</v>
      </c>
      <c r="D620" s="7" t="s">
        <v>36</v>
      </c>
      <c r="E620" s="6">
        <f t="shared" si="46"/>
        <v>1600</v>
      </c>
      <c r="F620" s="6">
        <v>1600</v>
      </c>
      <c r="G620" s="6"/>
      <c r="H620" s="6">
        <f t="shared" si="50"/>
        <v>1600</v>
      </c>
      <c r="I620" s="20">
        <v>1600</v>
      </c>
      <c r="J620" s="6"/>
    </row>
    <row r="621" spans="1:10" ht="168.75" customHeight="1">
      <c r="A621" s="33" t="s">
        <v>830</v>
      </c>
      <c r="B621" s="11" t="s">
        <v>165</v>
      </c>
      <c r="C621" s="11"/>
      <c r="D621" s="11"/>
      <c r="E621" s="12">
        <f t="shared" si="46"/>
        <v>2356</v>
      </c>
      <c r="F621" s="12">
        <f>F622+F629+F633+F637</f>
        <v>1872</v>
      </c>
      <c r="G621" s="12">
        <f>G622+G629+G633+G637</f>
        <v>484</v>
      </c>
      <c r="H621" s="12">
        <f t="shared" si="50"/>
        <v>2375</v>
      </c>
      <c r="I621" s="12">
        <f>I622+I629+I633+I637</f>
        <v>1872</v>
      </c>
      <c r="J621" s="12">
        <f>J622+J629+J633+J637</f>
        <v>503</v>
      </c>
    </row>
    <row r="622" spans="1:10" ht="110.25" customHeight="1">
      <c r="A622" s="11" t="s">
        <v>847</v>
      </c>
      <c r="B622" s="11" t="s">
        <v>727</v>
      </c>
      <c r="C622" s="11"/>
      <c r="D622" s="11"/>
      <c r="E622" s="12">
        <f t="shared" si="46"/>
        <v>500</v>
      </c>
      <c r="F622" s="12">
        <f>F623+F626</f>
        <v>500</v>
      </c>
      <c r="G622" s="12">
        <f>G623+G626</f>
        <v>0</v>
      </c>
      <c r="H622" s="12">
        <f t="shared" si="50"/>
        <v>500</v>
      </c>
      <c r="I622" s="19">
        <f>I623+I626</f>
        <v>500</v>
      </c>
      <c r="J622" s="19">
        <f>J623+J626</f>
        <v>0</v>
      </c>
    </row>
    <row r="623" spans="1:10" ht="73.5" customHeight="1">
      <c r="A623" s="11" t="s">
        <v>728</v>
      </c>
      <c r="B623" s="11" t="s">
        <v>729</v>
      </c>
      <c r="C623" s="11"/>
      <c r="D623" s="11"/>
      <c r="E623" s="12">
        <f t="shared" si="46"/>
        <v>150</v>
      </c>
      <c r="F623" s="12">
        <f>F624</f>
        <v>150</v>
      </c>
      <c r="G623" s="12">
        <f>G624</f>
        <v>0</v>
      </c>
      <c r="H623" s="12">
        <f t="shared" si="50"/>
        <v>150</v>
      </c>
      <c r="I623" s="19">
        <f>I624</f>
        <v>150</v>
      </c>
      <c r="J623" s="19">
        <f>J624</f>
        <v>0</v>
      </c>
    </row>
    <row r="624" spans="1:10" ht="112.5" customHeight="1">
      <c r="A624" s="34" t="s">
        <v>169</v>
      </c>
      <c r="B624" s="7" t="s">
        <v>730</v>
      </c>
      <c r="C624" s="7"/>
      <c r="D624" s="7"/>
      <c r="E624" s="6">
        <f t="shared" si="46"/>
        <v>150</v>
      </c>
      <c r="F624" s="6">
        <f>F625</f>
        <v>150</v>
      </c>
      <c r="G624" s="6">
        <f>G625</f>
        <v>0</v>
      </c>
      <c r="H624" s="6">
        <f t="shared" si="50"/>
        <v>150</v>
      </c>
      <c r="I624" s="20">
        <f>I625</f>
        <v>150</v>
      </c>
      <c r="J624" s="20">
        <f>J625</f>
        <v>0</v>
      </c>
    </row>
    <row r="625" spans="1:10" ht="51" customHeight="1">
      <c r="A625" s="7" t="s">
        <v>22</v>
      </c>
      <c r="B625" s="7" t="s">
        <v>730</v>
      </c>
      <c r="C625" s="7" t="s">
        <v>18</v>
      </c>
      <c r="D625" s="7" t="s">
        <v>3</v>
      </c>
      <c r="E625" s="6">
        <f t="shared" si="46"/>
        <v>150</v>
      </c>
      <c r="F625" s="6">
        <v>150</v>
      </c>
      <c r="G625" s="6"/>
      <c r="H625" s="6">
        <f t="shared" si="50"/>
        <v>150</v>
      </c>
      <c r="I625" s="20">
        <v>150</v>
      </c>
      <c r="J625" s="6"/>
    </row>
    <row r="626" spans="1:10" ht="84" customHeight="1">
      <c r="A626" s="11" t="s">
        <v>731</v>
      </c>
      <c r="B626" s="11" t="s">
        <v>732</v>
      </c>
      <c r="C626" s="11"/>
      <c r="D626" s="11"/>
      <c r="E626" s="12">
        <f t="shared" si="46"/>
        <v>350</v>
      </c>
      <c r="F626" s="12">
        <f>F627</f>
        <v>350</v>
      </c>
      <c r="G626" s="12">
        <f>G627</f>
        <v>0</v>
      </c>
      <c r="H626" s="12">
        <f t="shared" si="50"/>
        <v>350</v>
      </c>
      <c r="I626" s="19">
        <f>I627</f>
        <v>350</v>
      </c>
      <c r="J626" s="19">
        <f>J627</f>
        <v>0</v>
      </c>
    </row>
    <row r="627" spans="1:10" ht="101.25" customHeight="1">
      <c r="A627" s="34" t="s">
        <v>169</v>
      </c>
      <c r="B627" s="7" t="s">
        <v>733</v>
      </c>
      <c r="C627" s="7"/>
      <c r="D627" s="7"/>
      <c r="E627" s="6">
        <f t="shared" si="46"/>
        <v>350</v>
      </c>
      <c r="F627" s="6">
        <f>F628</f>
        <v>350</v>
      </c>
      <c r="G627" s="6">
        <f>G628</f>
        <v>0</v>
      </c>
      <c r="H627" s="6">
        <f t="shared" si="50"/>
        <v>350</v>
      </c>
      <c r="I627" s="20">
        <f>I628</f>
        <v>350</v>
      </c>
      <c r="J627" s="20">
        <f>J628</f>
        <v>0</v>
      </c>
    </row>
    <row r="628" spans="1:10" ht="47.25" customHeight="1">
      <c r="A628" s="7" t="s">
        <v>22</v>
      </c>
      <c r="B628" s="7" t="s">
        <v>733</v>
      </c>
      <c r="C628" s="7" t="s">
        <v>18</v>
      </c>
      <c r="D628" s="7" t="s">
        <v>3</v>
      </c>
      <c r="E628" s="6">
        <f t="shared" si="46"/>
        <v>350</v>
      </c>
      <c r="F628" s="6">
        <v>350</v>
      </c>
      <c r="G628" s="6"/>
      <c r="H628" s="6">
        <f t="shared" si="50"/>
        <v>350</v>
      </c>
      <c r="I628" s="20">
        <v>350</v>
      </c>
      <c r="J628" s="6"/>
    </row>
    <row r="629" spans="1:10" ht="77.25" customHeight="1">
      <c r="A629" s="11" t="s">
        <v>870</v>
      </c>
      <c r="B629" s="11" t="s">
        <v>871</v>
      </c>
      <c r="C629" s="7"/>
      <c r="D629" s="11"/>
      <c r="E629" s="12">
        <f t="shared" si="46"/>
        <v>20</v>
      </c>
      <c r="F629" s="12">
        <f aca="true" t="shared" si="51" ref="F629:G631">F630</f>
        <v>20</v>
      </c>
      <c r="G629" s="12">
        <f t="shared" si="51"/>
        <v>0</v>
      </c>
      <c r="H629" s="12">
        <f t="shared" si="50"/>
        <v>20</v>
      </c>
      <c r="I629" s="19">
        <f aca="true" t="shared" si="52" ref="I629:J631">I630</f>
        <v>20</v>
      </c>
      <c r="J629" s="12">
        <f t="shared" si="52"/>
        <v>0</v>
      </c>
    </row>
    <row r="630" spans="1:10" ht="173.25" customHeight="1">
      <c r="A630" s="11" t="s">
        <v>872</v>
      </c>
      <c r="B630" s="11" t="s">
        <v>873</v>
      </c>
      <c r="C630" s="7"/>
      <c r="D630" s="11"/>
      <c r="E630" s="12">
        <f t="shared" si="46"/>
        <v>20</v>
      </c>
      <c r="F630" s="12">
        <f t="shared" si="51"/>
        <v>20</v>
      </c>
      <c r="G630" s="12">
        <f t="shared" si="51"/>
        <v>0</v>
      </c>
      <c r="H630" s="12">
        <f t="shared" si="50"/>
        <v>20</v>
      </c>
      <c r="I630" s="19">
        <f t="shared" si="52"/>
        <v>20</v>
      </c>
      <c r="J630" s="19">
        <f t="shared" si="52"/>
        <v>0</v>
      </c>
    </row>
    <row r="631" spans="1:10" ht="35.25" customHeight="1">
      <c r="A631" s="34" t="s">
        <v>73</v>
      </c>
      <c r="B631" s="7" t="s">
        <v>874</v>
      </c>
      <c r="C631" s="7"/>
      <c r="D631" s="7"/>
      <c r="E631" s="6">
        <f t="shared" si="46"/>
        <v>20</v>
      </c>
      <c r="F631" s="6">
        <f t="shared" si="51"/>
        <v>20</v>
      </c>
      <c r="G631" s="6">
        <f t="shared" si="51"/>
        <v>0</v>
      </c>
      <c r="H631" s="6">
        <f t="shared" si="50"/>
        <v>20</v>
      </c>
      <c r="I631" s="20">
        <f t="shared" si="52"/>
        <v>20</v>
      </c>
      <c r="J631" s="20">
        <f t="shared" si="52"/>
        <v>0</v>
      </c>
    </row>
    <row r="632" spans="1:10" ht="62.25" customHeight="1">
      <c r="A632" s="7" t="s">
        <v>23</v>
      </c>
      <c r="B632" s="7" t="s">
        <v>874</v>
      </c>
      <c r="C632" s="7" t="s">
        <v>16</v>
      </c>
      <c r="D632" s="7" t="s">
        <v>1</v>
      </c>
      <c r="E632" s="6">
        <f t="shared" si="46"/>
        <v>20</v>
      </c>
      <c r="F632" s="6">
        <v>20</v>
      </c>
      <c r="G632" s="6"/>
      <c r="H632" s="6">
        <f t="shared" si="50"/>
        <v>20</v>
      </c>
      <c r="I632" s="20">
        <v>20</v>
      </c>
      <c r="J632" s="6"/>
    </row>
    <row r="633" spans="1:10" ht="87.75" customHeight="1">
      <c r="A633" s="33" t="s">
        <v>848</v>
      </c>
      <c r="B633" s="11" t="s">
        <v>166</v>
      </c>
      <c r="C633" s="11"/>
      <c r="D633" s="11"/>
      <c r="E633" s="12">
        <f aca="true" t="shared" si="53" ref="E633:E643">F633+G633</f>
        <v>1322</v>
      </c>
      <c r="F633" s="12">
        <f aca="true" t="shared" si="54" ref="F633:G635">F634</f>
        <v>1322</v>
      </c>
      <c r="G633" s="12">
        <f t="shared" si="54"/>
        <v>0</v>
      </c>
      <c r="H633" s="12">
        <f t="shared" si="50"/>
        <v>1322</v>
      </c>
      <c r="I633" s="19">
        <f aca="true" t="shared" si="55" ref="I633:J635">I634</f>
        <v>1322</v>
      </c>
      <c r="J633" s="12">
        <f t="shared" si="55"/>
        <v>0</v>
      </c>
    </row>
    <row r="634" spans="1:10" ht="116.25" customHeight="1">
      <c r="A634" s="33" t="s">
        <v>167</v>
      </c>
      <c r="B634" s="11" t="s">
        <v>168</v>
      </c>
      <c r="C634" s="11"/>
      <c r="D634" s="11"/>
      <c r="E634" s="12">
        <f t="shared" si="53"/>
        <v>1322</v>
      </c>
      <c r="F634" s="12">
        <f t="shared" si="54"/>
        <v>1322</v>
      </c>
      <c r="G634" s="12">
        <f t="shared" si="54"/>
        <v>0</v>
      </c>
      <c r="H634" s="12">
        <f t="shared" si="50"/>
        <v>1322</v>
      </c>
      <c r="I634" s="12">
        <f t="shared" si="55"/>
        <v>1322</v>
      </c>
      <c r="J634" s="12">
        <f t="shared" si="55"/>
        <v>0</v>
      </c>
    </row>
    <row r="635" spans="1:10" ht="98.25" customHeight="1">
      <c r="A635" s="5" t="s">
        <v>169</v>
      </c>
      <c r="B635" s="7" t="s">
        <v>875</v>
      </c>
      <c r="C635" s="6"/>
      <c r="D635" s="11"/>
      <c r="E635" s="6">
        <f t="shared" si="53"/>
        <v>1322</v>
      </c>
      <c r="F635" s="6">
        <f t="shared" si="54"/>
        <v>1322</v>
      </c>
      <c r="G635" s="6">
        <f t="shared" si="54"/>
        <v>0</v>
      </c>
      <c r="H635" s="6">
        <f t="shared" si="50"/>
        <v>1322</v>
      </c>
      <c r="I635" s="20">
        <f t="shared" si="55"/>
        <v>1322</v>
      </c>
      <c r="J635" s="20">
        <f t="shared" si="55"/>
        <v>0</v>
      </c>
    </row>
    <row r="636" spans="1:10" ht="43.5" customHeight="1">
      <c r="A636" s="7" t="s">
        <v>22</v>
      </c>
      <c r="B636" s="7" t="s">
        <v>875</v>
      </c>
      <c r="C636" s="6">
        <v>800</v>
      </c>
      <c r="D636" s="7" t="s">
        <v>5</v>
      </c>
      <c r="E636" s="6">
        <f t="shared" si="53"/>
        <v>1322</v>
      </c>
      <c r="F636" s="6">
        <v>1322</v>
      </c>
      <c r="G636" s="12"/>
      <c r="H636" s="6">
        <f t="shared" si="50"/>
        <v>1322</v>
      </c>
      <c r="I636" s="20">
        <v>1322</v>
      </c>
      <c r="J636" s="12"/>
    </row>
    <row r="637" spans="1:10" ht="81.75" customHeight="1">
      <c r="A637" s="33" t="s">
        <v>849</v>
      </c>
      <c r="B637" s="11" t="s">
        <v>170</v>
      </c>
      <c r="C637" s="11"/>
      <c r="D637" s="11"/>
      <c r="E637" s="12">
        <f t="shared" si="53"/>
        <v>514</v>
      </c>
      <c r="F637" s="12">
        <f>F638+F641</f>
        <v>30</v>
      </c>
      <c r="G637" s="12">
        <f>G638+G641</f>
        <v>484</v>
      </c>
      <c r="H637" s="12">
        <f t="shared" si="50"/>
        <v>533</v>
      </c>
      <c r="I637" s="12">
        <f>I638+I641</f>
        <v>30</v>
      </c>
      <c r="J637" s="12">
        <f>J638+J641</f>
        <v>503</v>
      </c>
    </row>
    <row r="638" spans="1:10" ht="150" customHeight="1">
      <c r="A638" s="33" t="s">
        <v>171</v>
      </c>
      <c r="B638" s="11" t="s">
        <v>172</v>
      </c>
      <c r="C638" s="11"/>
      <c r="D638" s="11"/>
      <c r="E638" s="12">
        <f t="shared" si="53"/>
        <v>484</v>
      </c>
      <c r="F638" s="12">
        <f aca="true" t="shared" si="56" ref="F638:J639">F639</f>
        <v>0</v>
      </c>
      <c r="G638" s="12">
        <f t="shared" si="56"/>
        <v>484</v>
      </c>
      <c r="H638" s="12">
        <f t="shared" si="50"/>
        <v>503</v>
      </c>
      <c r="I638" s="19">
        <f t="shared" si="56"/>
        <v>0</v>
      </c>
      <c r="J638" s="12">
        <f t="shared" si="56"/>
        <v>503</v>
      </c>
    </row>
    <row r="639" spans="1:10" ht="52.5" customHeight="1">
      <c r="A639" s="5" t="s">
        <v>173</v>
      </c>
      <c r="B639" s="7" t="s">
        <v>174</v>
      </c>
      <c r="C639" s="7"/>
      <c r="D639" s="7"/>
      <c r="E639" s="6">
        <f t="shared" si="53"/>
        <v>484</v>
      </c>
      <c r="F639" s="6">
        <f t="shared" si="56"/>
        <v>0</v>
      </c>
      <c r="G639" s="6">
        <f t="shared" si="56"/>
        <v>484</v>
      </c>
      <c r="H639" s="6">
        <f t="shared" si="50"/>
        <v>503</v>
      </c>
      <c r="I639" s="20">
        <f t="shared" si="56"/>
        <v>0</v>
      </c>
      <c r="J639" s="6">
        <f t="shared" si="56"/>
        <v>503</v>
      </c>
    </row>
    <row r="640" spans="1:10" ht="167.25" customHeight="1">
      <c r="A640" s="5" t="s">
        <v>25</v>
      </c>
      <c r="B640" s="7" t="s">
        <v>174</v>
      </c>
      <c r="C640" s="7" t="s">
        <v>15</v>
      </c>
      <c r="D640" s="7" t="s">
        <v>37</v>
      </c>
      <c r="E640" s="6">
        <f t="shared" si="53"/>
        <v>484</v>
      </c>
      <c r="F640" s="6"/>
      <c r="G640" s="6">
        <v>484</v>
      </c>
      <c r="H640" s="6">
        <f t="shared" si="50"/>
        <v>503</v>
      </c>
      <c r="I640" s="20"/>
      <c r="J640" s="6">
        <v>503</v>
      </c>
    </row>
    <row r="641" spans="1:10" ht="160.5" customHeight="1">
      <c r="A641" s="11" t="s">
        <v>876</v>
      </c>
      <c r="B641" s="11" t="s">
        <v>877</v>
      </c>
      <c r="C641" s="11"/>
      <c r="D641" s="11"/>
      <c r="E641" s="12">
        <f t="shared" si="53"/>
        <v>30</v>
      </c>
      <c r="F641" s="12">
        <f>F642</f>
        <v>30</v>
      </c>
      <c r="G641" s="12">
        <f>G642</f>
        <v>0</v>
      </c>
      <c r="H641" s="12">
        <f t="shared" si="50"/>
        <v>30</v>
      </c>
      <c r="I641" s="19">
        <f>I642</f>
        <v>30</v>
      </c>
      <c r="J641" s="19">
        <f>J642</f>
        <v>0</v>
      </c>
    </row>
    <row r="642" spans="1:10" ht="30" customHeight="1">
      <c r="A642" s="34" t="s">
        <v>73</v>
      </c>
      <c r="B642" s="7" t="s">
        <v>878</v>
      </c>
      <c r="C642" s="7"/>
      <c r="D642" s="7"/>
      <c r="E642" s="6">
        <f t="shared" si="53"/>
        <v>30</v>
      </c>
      <c r="F642" s="6">
        <f>F643</f>
        <v>30</v>
      </c>
      <c r="G642" s="6">
        <f>G643</f>
        <v>0</v>
      </c>
      <c r="H642" s="6">
        <f t="shared" si="50"/>
        <v>30</v>
      </c>
      <c r="I642" s="20">
        <f>I643</f>
        <v>30</v>
      </c>
      <c r="J642" s="20">
        <f>J643</f>
        <v>0</v>
      </c>
    </row>
    <row r="643" spans="1:10" ht="67.5" customHeight="1">
      <c r="A643" s="7" t="s">
        <v>23</v>
      </c>
      <c r="B643" s="7" t="s">
        <v>878</v>
      </c>
      <c r="C643" s="7" t="s">
        <v>16</v>
      </c>
      <c r="D643" s="7" t="s">
        <v>1</v>
      </c>
      <c r="E643" s="6">
        <f t="shared" si="53"/>
        <v>30</v>
      </c>
      <c r="F643" s="6">
        <v>30</v>
      </c>
      <c r="G643" s="6"/>
      <c r="H643" s="6">
        <f t="shared" si="50"/>
        <v>30</v>
      </c>
      <c r="I643" s="20">
        <v>30</v>
      </c>
      <c r="J643" s="6"/>
    </row>
    <row r="644" spans="1:10" ht="105.75" customHeight="1">
      <c r="A644" s="33" t="s">
        <v>831</v>
      </c>
      <c r="B644" s="11" t="s">
        <v>118</v>
      </c>
      <c r="C644" s="11"/>
      <c r="D644" s="11"/>
      <c r="E644" s="12">
        <f>F644+G644</f>
        <v>3099</v>
      </c>
      <c r="F644" s="12">
        <f>F645+F652</f>
        <v>23</v>
      </c>
      <c r="G644" s="12">
        <f>G645+G652</f>
        <v>3076</v>
      </c>
      <c r="H644" s="12">
        <f aca="true" t="shared" si="57" ref="H644:H655">I644+J644</f>
        <v>3118</v>
      </c>
      <c r="I644" s="12">
        <f>I645+I652</f>
        <v>23</v>
      </c>
      <c r="J644" s="12">
        <f>J645+J652</f>
        <v>3095</v>
      </c>
    </row>
    <row r="645" spans="1:10" ht="67.5" customHeight="1">
      <c r="A645" s="33" t="s">
        <v>879</v>
      </c>
      <c r="B645" s="11" t="s">
        <v>880</v>
      </c>
      <c r="C645" s="11"/>
      <c r="D645" s="11"/>
      <c r="E645" s="12">
        <f>F645+G645</f>
        <v>3076</v>
      </c>
      <c r="F645" s="12">
        <f>F646+F649</f>
        <v>0</v>
      </c>
      <c r="G645" s="12">
        <f>G646+G649</f>
        <v>3076</v>
      </c>
      <c r="H645" s="12">
        <f t="shared" si="57"/>
        <v>3095</v>
      </c>
      <c r="I645" s="12">
        <f>I646+I649</f>
        <v>0</v>
      </c>
      <c r="J645" s="12">
        <f>J646+J649</f>
        <v>3095</v>
      </c>
    </row>
    <row r="646" spans="1:10" ht="150.75" customHeight="1">
      <c r="A646" s="33" t="s">
        <v>119</v>
      </c>
      <c r="B646" s="11" t="s">
        <v>881</v>
      </c>
      <c r="C646" s="11"/>
      <c r="D646" s="11"/>
      <c r="E646" s="12">
        <f aca="true" t="shared" si="58" ref="E646:E655">F646+G646</f>
        <v>2592</v>
      </c>
      <c r="F646" s="12">
        <f>F647</f>
        <v>0</v>
      </c>
      <c r="G646" s="12">
        <f>G647</f>
        <v>2592</v>
      </c>
      <c r="H646" s="12">
        <f t="shared" si="57"/>
        <v>2592</v>
      </c>
      <c r="I646" s="19">
        <f>I647</f>
        <v>0</v>
      </c>
      <c r="J646" s="12">
        <f>J647</f>
        <v>2592</v>
      </c>
    </row>
    <row r="647" spans="1:10" ht="112.5" customHeight="1">
      <c r="A647" s="5" t="s">
        <v>931</v>
      </c>
      <c r="B647" s="7" t="s">
        <v>882</v>
      </c>
      <c r="C647" s="11"/>
      <c r="D647" s="11"/>
      <c r="E647" s="6">
        <f t="shared" si="58"/>
        <v>2592</v>
      </c>
      <c r="F647" s="6">
        <f>F648</f>
        <v>0</v>
      </c>
      <c r="G647" s="6">
        <f>G648</f>
        <v>2592</v>
      </c>
      <c r="H647" s="6">
        <f t="shared" si="57"/>
        <v>2592</v>
      </c>
      <c r="I647" s="20">
        <f>I648</f>
        <v>0</v>
      </c>
      <c r="J647" s="6">
        <f>J648</f>
        <v>2592</v>
      </c>
    </row>
    <row r="648" spans="1:10" ht="38.25" customHeight="1">
      <c r="A648" s="5" t="s">
        <v>22</v>
      </c>
      <c r="B648" s="7" t="s">
        <v>882</v>
      </c>
      <c r="C648" s="7" t="s">
        <v>18</v>
      </c>
      <c r="D648" s="7" t="s">
        <v>38</v>
      </c>
      <c r="E648" s="6">
        <f t="shared" si="58"/>
        <v>2592</v>
      </c>
      <c r="F648" s="6"/>
      <c r="G648" s="6">
        <v>2592</v>
      </c>
      <c r="H648" s="6">
        <f t="shared" si="57"/>
        <v>2592</v>
      </c>
      <c r="I648" s="20"/>
      <c r="J648" s="6">
        <v>2592</v>
      </c>
    </row>
    <row r="649" spans="1:10" ht="117" customHeight="1">
      <c r="A649" s="33" t="s">
        <v>663</v>
      </c>
      <c r="B649" s="11" t="s">
        <v>883</v>
      </c>
      <c r="C649" s="11"/>
      <c r="D649" s="11"/>
      <c r="E649" s="12">
        <f t="shared" si="58"/>
        <v>484</v>
      </c>
      <c r="F649" s="12">
        <f>F650</f>
        <v>0</v>
      </c>
      <c r="G649" s="12">
        <f>G650</f>
        <v>484</v>
      </c>
      <c r="H649" s="12">
        <f t="shared" si="57"/>
        <v>503</v>
      </c>
      <c r="I649" s="19">
        <f>I650</f>
        <v>0</v>
      </c>
      <c r="J649" s="12">
        <f>J650</f>
        <v>503</v>
      </c>
    </row>
    <row r="650" spans="1:10" ht="83.25" customHeight="1">
      <c r="A650" s="7" t="s">
        <v>132</v>
      </c>
      <c r="B650" s="7" t="s">
        <v>884</v>
      </c>
      <c r="C650" s="7"/>
      <c r="D650" s="7"/>
      <c r="E650" s="6">
        <f t="shared" si="58"/>
        <v>484</v>
      </c>
      <c r="F650" s="6">
        <f>F651</f>
        <v>0</v>
      </c>
      <c r="G650" s="6">
        <f>G651</f>
        <v>484</v>
      </c>
      <c r="H650" s="6">
        <f t="shared" si="57"/>
        <v>503</v>
      </c>
      <c r="I650" s="20">
        <f>I651</f>
        <v>0</v>
      </c>
      <c r="J650" s="6">
        <f>J651</f>
        <v>503</v>
      </c>
    </row>
    <row r="651" spans="1:10" ht="164.25" customHeight="1">
      <c r="A651" s="5" t="s">
        <v>25</v>
      </c>
      <c r="B651" s="7" t="s">
        <v>884</v>
      </c>
      <c r="C651" s="7" t="s">
        <v>15</v>
      </c>
      <c r="D651" s="7" t="s">
        <v>6</v>
      </c>
      <c r="E651" s="6">
        <f t="shared" si="58"/>
        <v>484</v>
      </c>
      <c r="F651" s="6"/>
      <c r="G651" s="6">
        <v>484</v>
      </c>
      <c r="H651" s="6">
        <f t="shared" si="57"/>
        <v>503</v>
      </c>
      <c r="I651" s="20"/>
      <c r="J651" s="6">
        <v>503</v>
      </c>
    </row>
    <row r="652" spans="1:10" ht="68.25" customHeight="1">
      <c r="A652" s="11" t="s">
        <v>885</v>
      </c>
      <c r="B652" s="11" t="s">
        <v>886</v>
      </c>
      <c r="C652" s="11"/>
      <c r="D652" s="11"/>
      <c r="E652" s="12">
        <f t="shared" si="58"/>
        <v>23</v>
      </c>
      <c r="F652" s="12">
        <f aca="true" t="shared" si="59" ref="F652:G654">F653</f>
        <v>23</v>
      </c>
      <c r="G652" s="12">
        <f t="shared" si="59"/>
        <v>0</v>
      </c>
      <c r="H652" s="12">
        <f t="shared" si="57"/>
        <v>23</v>
      </c>
      <c r="I652" s="19">
        <f aca="true" t="shared" si="60" ref="I652:J654">I653</f>
        <v>23</v>
      </c>
      <c r="J652" s="19">
        <f t="shared" si="60"/>
        <v>0</v>
      </c>
    </row>
    <row r="653" spans="1:10" ht="179.25" customHeight="1">
      <c r="A653" s="11" t="s">
        <v>887</v>
      </c>
      <c r="B653" s="11" t="s">
        <v>888</v>
      </c>
      <c r="C653" s="11"/>
      <c r="D653" s="11"/>
      <c r="E653" s="12">
        <f t="shared" si="58"/>
        <v>23</v>
      </c>
      <c r="F653" s="12">
        <f t="shared" si="59"/>
        <v>23</v>
      </c>
      <c r="G653" s="12">
        <f t="shared" si="59"/>
        <v>0</v>
      </c>
      <c r="H653" s="12">
        <f t="shared" si="57"/>
        <v>23</v>
      </c>
      <c r="I653" s="19">
        <f t="shared" si="60"/>
        <v>23</v>
      </c>
      <c r="J653" s="19">
        <f t="shared" si="60"/>
        <v>0</v>
      </c>
    </row>
    <row r="654" spans="1:10" ht="26.25" customHeight="1">
      <c r="A654" s="34" t="s">
        <v>73</v>
      </c>
      <c r="B654" s="7" t="s">
        <v>889</v>
      </c>
      <c r="C654" s="7"/>
      <c r="D654" s="7"/>
      <c r="E654" s="6">
        <f t="shared" si="58"/>
        <v>23</v>
      </c>
      <c r="F654" s="6">
        <f t="shared" si="59"/>
        <v>23</v>
      </c>
      <c r="G654" s="6">
        <f t="shared" si="59"/>
        <v>0</v>
      </c>
      <c r="H654" s="6">
        <f t="shared" si="57"/>
        <v>23</v>
      </c>
      <c r="I654" s="20">
        <f t="shared" si="60"/>
        <v>23</v>
      </c>
      <c r="J654" s="20">
        <f t="shared" si="60"/>
        <v>0</v>
      </c>
    </row>
    <row r="655" spans="1:10" ht="58.5" customHeight="1">
      <c r="A655" s="7" t="s">
        <v>23</v>
      </c>
      <c r="B655" s="7" t="s">
        <v>889</v>
      </c>
      <c r="C655" s="7" t="s">
        <v>16</v>
      </c>
      <c r="D655" s="7" t="s">
        <v>1</v>
      </c>
      <c r="E655" s="6">
        <f t="shared" si="58"/>
        <v>23</v>
      </c>
      <c r="F655" s="6">
        <v>23</v>
      </c>
      <c r="G655" s="6"/>
      <c r="H655" s="6">
        <f t="shared" si="57"/>
        <v>23</v>
      </c>
      <c r="I655" s="20">
        <v>23</v>
      </c>
      <c r="J655" s="6"/>
    </row>
    <row r="656" spans="1:10" ht="112.5" customHeight="1">
      <c r="A656" s="11" t="s">
        <v>914</v>
      </c>
      <c r="B656" s="11" t="s">
        <v>915</v>
      </c>
      <c r="C656" s="11"/>
      <c r="D656" s="11"/>
      <c r="E656" s="12">
        <f aca="true" t="shared" si="61" ref="E656:E672">F656+G656</f>
        <v>1933</v>
      </c>
      <c r="F656" s="12">
        <f>F663+F657</f>
        <v>1933</v>
      </c>
      <c r="G656" s="12">
        <f>G663+G657</f>
        <v>0</v>
      </c>
      <c r="H656" s="12">
        <f aca="true" t="shared" si="62" ref="H656:H672">I656+J656</f>
        <v>1933</v>
      </c>
      <c r="I656" s="12">
        <f>I663+I657</f>
        <v>1933</v>
      </c>
      <c r="J656" s="12">
        <f>J663+J657</f>
        <v>0</v>
      </c>
    </row>
    <row r="657" spans="1:10" ht="82.5">
      <c r="A657" s="11" t="s">
        <v>932</v>
      </c>
      <c r="B657" s="11" t="s">
        <v>934</v>
      </c>
      <c r="C657" s="11"/>
      <c r="D657" s="11"/>
      <c r="E657" s="12">
        <f t="shared" si="61"/>
        <v>1613</v>
      </c>
      <c r="F657" s="12">
        <f>F658</f>
        <v>1613</v>
      </c>
      <c r="G657" s="12">
        <f>G658</f>
        <v>0</v>
      </c>
      <c r="H657" s="12">
        <f t="shared" si="62"/>
        <v>1613</v>
      </c>
      <c r="I657" s="12">
        <f>I658</f>
        <v>1613</v>
      </c>
      <c r="J657" s="12">
        <f>J658</f>
        <v>0</v>
      </c>
    </row>
    <row r="658" spans="1:10" ht="181.5">
      <c r="A658" s="11" t="s">
        <v>933</v>
      </c>
      <c r="B658" s="11" t="s">
        <v>935</v>
      </c>
      <c r="C658" s="11"/>
      <c r="D658" s="11"/>
      <c r="E658" s="12">
        <f t="shared" si="61"/>
        <v>1613</v>
      </c>
      <c r="F658" s="12">
        <f>F659+F661</f>
        <v>1613</v>
      </c>
      <c r="G658" s="12">
        <f>G659+G661</f>
        <v>0</v>
      </c>
      <c r="H658" s="12">
        <f t="shared" si="62"/>
        <v>1613</v>
      </c>
      <c r="I658" s="12">
        <f>I659+I661</f>
        <v>1613</v>
      </c>
      <c r="J658" s="12">
        <f>J659+J661</f>
        <v>0</v>
      </c>
    </row>
    <row r="659" spans="1:10" ht="49.5">
      <c r="A659" s="34" t="s">
        <v>425</v>
      </c>
      <c r="B659" s="7" t="s">
        <v>936</v>
      </c>
      <c r="C659" s="7"/>
      <c r="D659" s="11"/>
      <c r="E659" s="6">
        <f t="shared" si="61"/>
        <v>13</v>
      </c>
      <c r="F659" s="6">
        <f>F660</f>
        <v>13</v>
      </c>
      <c r="G659" s="6">
        <f>G660</f>
        <v>0</v>
      </c>
      <c r="H659" s="6">
        <f t="shared" si="62"/>
        <v>13</v>
      </c>
      <c r="I659" s="6">
        <f>I660</f>
        <v>13</v>
      </c>
      <c r="J659" s="6">
        <f>J660</f>
        <v>0</v>
      </c>
    </row>
    <row r="660" spans="1:10" ht="49.5">
      <c r="A660" s="7" t="s">
        <v>23</v>
      </c>
      <c r="B660" s="7" t="s">
        <v>936</v>
      </c>
      <c r="C660" s="7" t="s">
        <v>16</v>
      </c>
      <c r="D660" s="7" t="s">
        <v>11</v>
      </c>
      <c r="E660" s="6">
        <f t="shared" si="61"/>
        <v>13</v>
      </c>
      <c r="F660" s="6">
        <v>13</v>
      </c>
      <c r="G660" s="6"/>
      <c r="H660" s="6">
        <f t="shared" si="62"/>
        <v>13</v>
      </c>
      <c r="I660" s="6">
        <v>13</v>
      </c>
      <c r="J660" s="6"/>
    </row>
    <row r="661" spans="1:10" ht="165">
      <c r="A661" s="34" t="s">
        <v>439</v>
      </c>
      <c r="B661" s="7" t="s">
        <v>937</v>
      </c>
      <c r="C661" s="7"/>
      <c r="D661" s="7"/>
      <c r="E661" s="6">
        <f t="shared" si="61"/>
        <v>1600</v>
      </c>
      <c r="F661" s="6">
        <f>F662</f>
        <v>1600</v>
      </c>
      <c r="G661" s="6">
        <f>G662</f>
        <v>0</v>
      </c>
      <c r="H661" s="6">
        <f t="shared" si="62"/>
        <v>1600</v>
      </c>
      <c r="I661" s="6">
        <f>I662</f>
        <v>1600</v>
      </c>
      <c r="J661" s="6">
        <f>J662</f>
        <v>0</v>
      </c>
    </row>
    <row r="662" spans="1:10" ht="33">
      <c r="A662" s="34" t="s">
        <v>30</v>
      </c>
      <c r="B662" s="7" t="s">
        <v>937</v>
      </c>
      <c r="C662" s="7" t="s">
        <v>19</v>
      </c>
      <c r="D662" s="7" t="s">
        <v>11</v>
      </c>
      <c r="E662" s="6">
        <f t="shared" si="61"/>
        <v>1600</v>
      </c>
      <c r="F662" s="6">
        <v>1600</v>
      </c>
      <c r="G662" s="6"/>
      <c r="H662" s="6">
        <f t="shared" si="62"/>
        <v>1600</v>
      </c>
      <c r="I662" s="20">
        <v>1600</v>
      </c>
      <c r="J662" s="20"/>
    </row>
    <row r="663" spans="1:10" ht="116.25" customHeight="1">
      <c r="A663" s="11" t="s">
        <v>916</v>
      </c>
      <c r="B663" s="11" t="s">
        <v>917</v>
      </c>
      <c r="C663" s="11"/>
      <c r="D663" s="11"/>
      <c r="E663" s="12">
        <f t="shared" si="61"/>
        <v>320</v>
      </c>
      <c r="F663" s="12">
        <f>F664+F667+F670</f>
        <v>320</v>
      </c>
      <c r="G663" s="12">
        <f>G664+G667+G670</f>
        <v>0</v>
      </c>
      <c r="H663" s="12">
        <f t="shared" si="62"/>
        <v>320</v>
      </c>
      <c r="I663" s="12">
        <f>I664+I667+I670</f>
        <v>320</v>
      </c>
      <c r="J663" s="12">
        <f>J664+J667+J670</f>
        <v>0</v>
      </c>
    </row>
    <row r="664" spans="1:10" ht="141" customHeight="1">
      <c r="A664" s="11" t="s">
        <v>918</v>
      </c>
      <c r="B664" s="11" t="s">
        <v>919</v>
      </c>
      <c r="C664" s="7"/>
      <c r="D664" s="7"/>
      <c r="E664" s="12">
        <f t="shared" si="61"/>
        <v>300</v>
      </c>
      <c r="F664" s="12">
        <f>F665</f>
        <v>300</v>
      </c>
      <c r="G664" s="12">
        <f>G665</f>
        <v>0</v>
      </c>
      <c r="H664" s="12">
        <f t="shared" si="62"/>
        <v>300</v>
      </c>
      <c r="I664" s="19">
        <f>I665</f>
        <v>300</v>
      </c>
      <c r="J664" s="19">
        <f>J665</f>
        <v>0</v>
      </c>
    </row>
    <row r="665" spans="1:10" ht="21.75" customHeight="1">
      <c r="A665" s="34" t="s">
        <v>73</v>
      </c>
      <c r="B665" s="7" t="s">
        <v>920</v>
      </c>
      <c r="C665" s="7"/>
      <c r="D665" s="7"/>
      <c r="E665" s="6">
        <f t="shared" si="61"/>
        <v>300</v>
      </c>
      <c r="F665" s="6">
        <f>F666</f>
        <v>300</v>
      </c>
      <c r="G665" s="6">
        <f>G666</f>
        <v>0</v>
      </c>
      <c r="H665" s="6">
        <f t="shared" si="62"/>
        <v>300</v>
      </c>
      <c r="I665" s="20">
        <f>I666</f>
        <v>300</v>
      </c>
      <c r="J665" s="20">
        <f>J666</f>
        <v>0</v>
      </c>
    </row>
    <row r="666" spans="1:10" ht="60" customHeight="1">
      <c r="A666" s="7" t="s">
        <v>23</v>
      </c>
      <c r="B666" s="7" t="s">
        <v>920</v>
      </c>
      <c r="C666" s="7" t="s">
        <v>16</v>
      </c>
      <c r="D666" s="7" t="s">
        <v>1</v>
      </c>
      <c r="E666" s="6">
        <f t="shared" si="61"/>
        <v>300</v>
      </c>
      <c r="F666" s="6">
        <v>300</v>
      </c>
      <c r="G666" s="6"/>
      <c r="H666" s="6">
        <f t="shared" si="62"/>
        <v>300</v>
      </c>
      <c r="I666" s="20">
        <v>300</v>
      </c>
      <c r="J666" s="6"/>
    </row>
    <row r="667" spans="1:10" ht="115.5" customHeight="1">
      <c r="A667" s="11" t="s">
        <v>921</v>
      </c>
      <c r="B667" s="11" t="s">
        <v>922</v>
      </c>
      <c r="C667" s="11"/>
      <c r="D667" s="11"/>
      <c r="E667" s="12">
        <f t="shared" si="61"/>
        <v>10</v>
      </c>
      <c r="F667" s="12">
        <f>F668</f>
        <v>10</v>
      </c>
      <c r="G667" s="12">
        <f>G668</f>
        <v>0</v>
      </c>
      <c r="H667" s="12">
        <f t="shared" si="62"/>
        <v>10</v>
      </c>
      <c r="I667" s="19">
        <f>I668</f>
        <v>10</v>
      </c>
      <c r="J667" s="19">
        <f>J668</f>
        <v>0</v>
      </c>
    </row>
    <row r="668" spans="1:10" ht="24" customHeight="1">
      <c r="A668" s="34" t="s">
        <v>73</v>
      </c>
      <c r="B668" s="7" t="s">
        <v>923</v>
      </c>
      <c r="C668" s="7"/>
      <c r="D668" s="7"/>
      <c r="E668" s="6">
        <f t="shared" si="61"/>
        <v>10</v>
      </c>
      <c r="F668" s="6">
        <f>F669</f>
        <v>10</v>
      </c>
      <c r="G668" s="6">
        <f>G669</f>
        <v>0</v>
      </c>
      <c r="H668" s="6">
        <f t="shared" si="62"/>
        <v>10</v>
      </c>
      <c r="I668" s="20">
        <f>I669</f>
        <v>10</v>
      </c>
      <c r="J668" s="20">
        <f>J669</f>
        <v>0</v>
      </c>
    </row>
    <row r="669" spans="1:10" ht="58.5" customHeight="1">
      <c r="A669" s="7" t="s">
        <v>23</v>
      </c>
      <c r="B669" s="7" t="s">
        <v>923</v>
      </c>
      <c r="C669" s="7" t="s">
        <v>16</v>
      </c>
      <c r="D669" s="7" t="s">
        <v>1</v>
      </c>
      <c r="E669" s="6">
        <f t="shared" si="61"/>
        <v>10</v>
      </c>
      <c r="F669" s="6">
        <v>10</v>
      </c>
      <c r="G669" s="6"/>
      <c r="H669" s="6">
        <f t="shared" si="62"/>
        <v>10</v>
      </c>
      <c r="I669" s="20">
        <v>10</v>
      </c>
      <c r="J669" s="6"/>
    </row>
    <row r="670" spans="1:10" ht="162" customHeight="1">
      <c r="A670" s="11" t="s">
        <v>924</v>
      </c>
      <c r="B670" s="11" t="s">
        <v>925</v>
      </c>
      <c r="C670" s="11"/>
      <c r="D670" s="11"/>
      <c r="E670" s="12">
        <f t="shared" si="61"/>
        <v>10</v>
      </c>
      <c r="F670" s="12">
        <f>F671</f>
        <v>10</v>
      </c>
      <c r="G670" s="12">
        <f>G671</f>
        <v>0</v>
      </c>
      <c r="H670" s="12">
        <f t="shared" si="62"/>
        <v>10</v>
      </c>
      <c r="I670" s="19">
        <f>I671</f>
        <v>10</v>
      </c>
      <c r="J670" s="19">
        <f>J671</f>
        <v>0</v>
      </c>
    </row>
    <row r="671" spans="1:10" ht="24" customHeight="1">
      <c r="A671" s="34" t="s">
        <v>73</v>
      </c>
      <c r="B671" s="7" t="s">
        <v>926</v>
      </c>
      <c r="C671" s="7"/>
      <c r="D671" s="7"/>
      <c r="E671" s="6">
        <f t="shared" si="61"/>
        <v>10</v>
      </c>
      <c r="F671" s="6">
        <f>F672</f>
        <v>10</v>
      </c>
      <c r="G671" s="6">
        <f>G672</f>
        <v>0</v>
      </c>
      <c r="H671" s="6">
        <f t="shared" si="62"/>
        <v>10</v>
      </c>
      <c r="I671" s="20">
        <f>I672</f>
        <v>10</v>
      </c>
      <c r="J671" s="20">
        <f>J672</f>
        <v>0</v>
      </c>
    </row>
    <row r="672" spans="1:10" ht="58.5" customHeight="1">
      <c r="A672" s="7" t="s">
        <v>23</v>
      </c>
      <c r="B672" s="7" t="s">
        <v>926</v>
      </c>
      <c r="C672" s="7" t="s">
        <v>16</v>
      </c>
      <c r="D672" s="7" t="s">
        <v>1</v>
      </c>
      <c r="E672" s="6">
        <f t="shared" si="61"/>
        <v>10</v>
      </c>
      <c r="F672" s="6">
        <v>10</v>
      </c>
      <c r="G672" s="6"/>
      <c r="H672" s="6">
        <f t="shared" si="62"/>
        <v>10</v>
      </c>
      <c r="I672" s="20">
        <v>10</v>
      </c>
      <c r="J672" s="6"/>
    </row>
    <row r="673" spans="1:10" ht="96.75" customHeight="1">
      <c r="A673" s="33" t="s">
        <v>832</v>
      </c>
      <c r="B673" s="11" t="s">
        <v>182</v>
      </c>
      <c r="C673" s="11"/>
      <c r="D673" s="11"/>
      <c r="E673" s="12">
        <f>SUM(F673:G673)</f>
        <v>341865</v>
      </c>
      <c r="F673" s="12">
        <f>F674+F681+F712+F725+F721</f>
        <v>341586</v>
      </c>
      <c r="G673" s="12">
        <f>G674+G681+G712+G725+G721</f>
        <v>279</v>
      </c>
      <c r="H673" s="12">
        <f>SUM(I673:J673)</f>
        <v>341865</v>
      </c>
      <c r="I673" s="19">
        <f>I674+I681+I712+I725+I721</f>
        <v>341586</v>
      </c>
      <c r="J673" s="12">
        <f>J674+J681+J712+J725+J721</f>
        <v>279</v>
      </c>
    </row>
    <row r="674" spans="1:10" ht="96" customHeight="1">
      <c r="A674" s="33" t="s">
        <v>850</v>
      </c>
      <c r="B674" s="11" t="s">
        <v>183</v>
      </c>
      <c r="C674" s="11"/>
      <c r="D674" s="11"/>
      <c r="E674" s="12">
        <f>SUM(F674:G674)</f>
        <v>16060</v>
      </c>
      <c r="F674" s="12">
        <f>F675+F678</f>
        <v>16060</v>
      </c>
      <c r="G674" s="12">
        <f>G675</f>
        <v>0</v>
      </c>
      <c r="H674" s="12">
        <f>SUM(I674:J674)</f>
        <v>16060</v>
      </c>
      <c r="I674" s="19">
        <f>I675+I678</f>
        <v>16060</v>
      </c>
      <c r="J674" s="12">
        <f>J675</f>
        <v>0</v>
      </c>
    </row>
    <row r="675" spans="1:10" ht="207.75" customHeight="1">
      <c r="A675" s="11" t="s">
        <v>724</v>
      </c>
      <c r="B675" s="11" t="s">
        <v>184</v>
      </c>
      <c r="C675" s="11"/>
      <c r="D675" s="11"/>
      <c r="E675" s="12">
        <f>F675+G675</f>
        <v>15560</v>
      </c>
      <c r="F675" s="12">
        <f>F676</f>
        <v>15560</v>
      </c>
      <c r="G675" s="12">
        <f>G676</f>
        <v>0</v>
      </c>
      <c r="H675" s="12">
        <f>I675+J675</f>
        <v>15560</v>
      </c>
      <c r="I675" s="19">
        <f>I676</f>
        <v>15560</v>
      </c>
      <c r="J675" s="12">
        <f>J676</f>
        <v>0</v>
      </c>
    </row>
    <row r="676" spans="1:10" ht="26.25" customHeight="1">
      <c r="A676" s="5" t="s">
        <v>73</v>
      </c>
      <c r="B676" s="7" t="s">
        <v>185</v>
      </c>
      <c r="C676" s="7"/>
      <c r="D676" s="7"/>
      <c r="E676" s="6">
        <f>F676+G676</f>
        <v>15560</v>
      </c>
      <c r="F676" s="6">
        <f>F677</f>
        <v>15560</v>
      </c>
      <c r="G676" s="6"/>
      <c r="H676" s="6">
        <f>I676+J676</f>
        <v>15560</v>
      </c>
      <c r="I676" s="20">
        <f>I677</f>
        <v>15560</v>
      </c>
      <c r="J676" s="6"/>
    </row>
    <row r="677" spans="1:10" ht="65.25" customHeight="1">
      <c r="A677" s="5" t="s">
        <v>23</v>
      </c>
      <c r="B677" s="7" t="s">
        <v>185</v>
      </c>
      <c r="C677" s="7" t="s">
        <v>16</v>
      </c>
      <c r="D677" s="7" t="s">
        <v>4</v>
      </c>
      <c r="E677" s="6">
        <f>SUM(F677:G677)</f>
        <v>15560</v>
      </c>
      <c r="F677" s="6">
        <v>15560</v>
      </c>
      <c r="G677" s="6"/>
      <c r="H677" s="6">
        <f>SUM(I677:J677)</f>
        <v>15560</v>
      </c>
      <c r="I677" s="20">
        <v>15560</v>
      </c>
      <c r="J677" s="6"/>
    </row>
    <row r="678" spans="1:10" ht="153" customHeight="1">
      <c r="A678" s="11" t="s">
        <v>650</v>
      </c>
      <c r="B678" s="11" t="s">
        <v>651</v>
      </c>
      <c r="C678" s="11"/>
      <c r="D678" s="11"/>
      <c r="E678" s="12">
        <f>F678+G678</f>
        <v>500</v>
      </c>
      <c r="F678" s="12">
        <f>F679</f>
        <v>500</v>
      </c>
      <c r="G678" s="12">
        <f>G679</f>
        <v>0</v>
      </c>
      <c r="H678" s="12">
        <f>I678+J678</f>
        <v>500</v>
      </c>
      <c r="I678" s="19">
        <f>I679</f>
        <v>500</v>
      </c>
      <c r="J678" s="12">
        <f>J679</f>
        <v>0</v>
      </c>
    </row>
    <row r="679" spans="1:10" ht="27" customHeight="1">
      <c r="A679" s="5" t="s">
        <v>60</v>
      </c>
      <c r="B679" s="7" t="s">
        <v>652</v>
      </c>
      <c r="C679" s="7"/>
      <c r="D679" s="7"/>
      <c r="E679" s="6">
        <f>F679+G679</f>
        <v>500</v>
      </c>
      <c r="F679" s="6">
        <f>F680</f>
        <v>500</v>
      </c>
      <c r="G679" s="6">
        <f>G680</f>
        <v>0</v>
      </c>
      <c r="H679" s="6">
        <f>I679+J679</f>
        <v>500</v>
      </c>
      <c r="I679" s="20">
        <f>I680</f>
        <v>500</v>
      </c>
      <c r="J679" s="6">
        <f>J680</f>
        <v>0</v>
      </c>
    </row>
    <row r="680" spans="1:10" ht="59.25" customHeight="1">
      <c r="A680" s="5" t="s">
        <v>23</v>
      </c>
      <c r="B680" s="7" t="s">
        <v>652</v>
      </c>
      <c r="C680" s="7" t="s">
        <v>16</v>
      </c>
      <c r="D680" s="7" t="s">
        <v>4</v>
      </c>
      <c r="E680" s="6">
        <f>F680+G680</f>
        <v>500</v>
      </c>
      <c r="F680" s="6">
        <v>500</v>
      </c>
      <c r="G680" s="6"/>
      <c r="H680" s="6">
        <f>I680+J680</f>
        <v>500</v>
      </c>
      <c r="I680" s="20">
        <v>500</v>
      </c>
      <c r="J680" s="6"/>
    </row>
    <row r="681" spans="1:10" ht="84" customHeight="1">
      <c r="A681" s="47" t="s">
        <v>851</v>
      </c>
      <c r="B681" s="11" t="s">
        <v>186</v>
      </c>
      <c r="C681" s="11"/>
      <c r="D681" s="11"/>
      <c r="E681" s="12">
        <f>SUM(F681:G681)</f>
        <v>291787</v>
      </c>
      <c r="F681" s="12">
        <f>F682+F685+F691+F694+F699+F704+F709</f>
        <v>291508</v>
      </c>
      <c r="G681" s="12">
        <f>G682+G685+G691+G694+G699+G704+G709</f>
        <v>279</v>
      </c>
      <c r="H681" s="12">
        <f>SUM(I681:J681)</f>
        <v>291787</v>
      </c>
      <c r="I681" s="19">
        <f>I682+I685+I691+I694+I699+I704+I709</f>
        <v>291508</v>
      </c>
      <c r="J681" s="12">
        <f>J682+J685+J691+J694+J699+J704+J709</f>
        <v>279</v>
      </c>
    </row>
    <row r="682" spans="1:10" ht="63" customHeight="1">
      <c r="A682" s="30" t="s">
        <v>187</v>
      </c>
      <c r="B682" s="11" t="s">
        <v>188</v>
      </c>
      <c r="C682" s="11"/>
      <c r="D682" s="11"/>
      <c r="E682" s="12">
        <f>F682+G682</f>
        <v>126023</v>
      </c>
      <c r="F682" s="12">
        <f>F683</f>
        <v>126023</v>
      </c>
      <c r="G682" s="12">
        <f>G683</f>
        <v>0</v>
      </c>
      <c r="H682" s="12">
        <f>I682+J682</f>
        <v>126023</v>
      </c>
      <c r="I682" s="19">
        <f>I683</f>
        <v>126023</v>
      </c>
      <c r="J682" s="12">
        <f>J683</f>
        <v>0</v>
      </c>
    </row>
    <row r="683" spans="1:10" ht="48" customHeight="1">
      <c r="A683" s="48" t="s">
        <v>189</v>
      </c>
      <c r="B683" s="7" t="s">
        <v>190</v>
      </c>
      <c r="C683" s="7"/>
      <c r="D683" s="7"/>
      <c r="E683" s="6">
        <f>SUM(F683:G683)</f>
        <v>126023</v>
      </c>
      <c r="F683" s="6">
        <f>F684</f>
        <v>126023</v>
      </c>
      <c r="G683" s="6">
        <f>G684</f>
        <v>0</v>
      </c>
      <c r="H683" s="6">
        <f>SUM(I683:J683)</f>
        <v>126023</v>
      </c>
      <c r="I683" s="20">
        <f>I684</f>
        <v>126023</v>
      </c>
      <c r="J683" s="6">
        <f>J684</f>
        <v>0</v>
      </c>
    </row>
    <row r="684" spans="1:10" ht="57.75" customHeight="1">
      <c r="A684" s="5" t="s">
        <v>23</v>
      </c>
      <c r="B684" s="7" t="s">
        <v>190</v>
      </c>
      <c r="C684" s="7" t="s">
        <v>16</v>
      </c>
      <c r="D684" s="7" t="s">
        <v>5</v>
      </c>
      <c r="E684" s="6">
        <f>SUM(F684:G684)</f>
        <v>126023</v>
      </c>
      <c r="F684" s="6">
        <v>126023</v>
      </c>
      <c r="G684" s="6"/>
      <c r="H684" s="6">
        <f>SUM(I684:J684)</f>
        <v>126023</v>
      </c>
      <c r="I684" s="6">
        <v>126023</v>
      </c>
      <c r="J684" s="6"/>
    </row>
    <row r="685" spans="1:10" ht="120" customHeight="1">
      <c r="A685" s="30" t="s">
        <v>191</v>
      </c>
      <c r="B685" s="11" t="s">
        <v>192</v>
      </c>
      <c r="C685" s="11"/>
      <c r="D685" s="11"/>
      <c r="E685" s="12">
        <f>F685+G685</f>
        <v>137629</v>
      </c>
      <c r="F685" s="12">
        <f>F686</f>
        <v>137629</v>
      </c>
      <c r="G685" s="12">
        <f>G686</f>
        <v>0</v>
      </c>
      <c r="H685" s="12">
        <f>I685+J685</f>
        <v>137629</v>
      </c>
      <c r="I685" s="19">
        <f>I686</f>
        <v>137629</v>
      </c>
      <c r="J685" s="12">
        <f>J686</f>
        <v>0</v>
      </c>
    </row>
    <row r="686" spans="1:10" ht="44.25" customHeight="1">
      <c r="A686" s="5" t="s">
        <v>193</v>
      </c>
      <c r="B686" s="7" t="s">
        <v>194</v>
      </c>
      <c r="C686" s="7"/>
      <c r="D686" s="7"/>
      <c r="E686" s="6">
        <f>SUM(F686:G686)</f>
        <v>137629</v>
      </c>
      <c r="F686" s="6">
        <f>F687+F688+F689+F690</f>
        <v>137629</v>
      </c>
      <c r="G686" s="6">
        <f>G687+G688+G689+G690</f>
        <v>0</v>
      </c>
      <c r="H686" s="6">
        <f>SUM(I686:J686)</f>
        <v>137629</v>
      </c>
      <c r="I686" s="20">
        <f>I687+I688+I689+I690</f>
        <v>137629</v>
      </c>
      <c r="J686" s="6">
        <f>J687+J688+J689+J690</f>
        <v>0</v>
      </c>
    </row>
    <row r="687" spans="1:10" ht="162" customHeight="1">
      <c r="A687" s="5" t="s">
        <v>25</v>
      </c>
      <c r="B687" s="7" t="s">
        <v>194</v>
      </c>
      <c r="C687" s="7" t="s">
        <v>15</v>
      </c>
      <c r="D687" s="7" t="s">
        <v>5</v>
      </c>
      <c r="E687" s="6">
        <f>SUM(F687:G687)</f>
        <v>20050</v>
      </c>
      <c r="F687" s="6">
        <f>20050</f>
        <v>20050</v>
      </c>
      <c r="G687" s="6"/>
      <c r="H687" s="6">
        <f>SUM(I687:J687)</f>
        <v>20050</v>
      </c>
      <c r="I687" s="20">
        <f>20050</f>
        <v>20050</v>
      </c>
      <c r="J687" s="6"/>
    </row>
    <row r="688" spans="1:10" ht="69" customHeight="1">
      <c r="A688" s="5" t="s">
        <v>23</v>
      </c>
      <c r="B688" s="7" t="s">
        <v>194</v>
      </c>
      <c r="C688" s="7" t="s">
        <v>16</v>
      </c>
      <c r="D688" s="7" t="s">
        <v>5</v>
      </c>
      <c r="E688" s="6">
        <f>F688+G688</f>
        <v>16791</v>
      </c>
      <c r="F688" s="6">
        <f>6578+2000+8213</f>
        <v>16791</v>
      </c>
      <c r="G688" s="6"/>
      <c r="H688" s="6">
        <f>I688+J688</f>
        <v>16791</v>
      </c>
      <c r="I688" s="20">
        <f>6578+2000+8213</f>
        <v>16791</v>
      </c>
      <c r="J688" s="6"/>
    </row>
    <row r="689" spans="1:10" ht="100.5" customHeight="1">
      <c r="A689" s="7" t="s">
        <v>21</v>
      </c>
      <c r="B689" s="7" t="s">
        <v>194</v>
      </c>
      <c r="C689" s="7" t="s">
        <v>17</v>
      </c>
      <c r="D689" s="7" t="s">
        <v>5</v>
      </c>
      <c r="E689" s="6">
        <f>F689+G689</f>
        <v>100696</v>
      </c>
      <c r="F689" s="6">
        <v>100696</v>
      </c>
      <c r="G689" s="6"/>
      <c r="H689" s="6">
        <f>I689+J689</f>
        <v>100696</v>
      </c>
      <c r="I689" s="20">
        <v>100696</v>
      </c>
      <c r="J689" s="6"/>
    </row>
    <row r="690" spans="1:10" ht="40.5" customHeight="1">
      <c r="A690" s="5" t="s">
        <v>22</v>
      </c>
      <c r="B690" s="7" t="s">
        <v>194</v>
      </c>
      <c r="C690" s="7" t="s">
        <v>18</v>
      </c>
      <c r="D690" s="7" t="s">
        <v>5</v>
      </c>
      <c r="E690" s="6">
        <f>SUM(F690:G690)</f>
        <v>92</v>
      </c>
      <c r="F690" s="6">
        <f>92</f>
        <v>92</v>
      </c>
      <c r="G690" s="6"/>
      <c r="H690" s="6">
        <f>SUM(I690:J690)</f>
        <v>92</v>
      </c>
      <c r="I690" s="20">
        <f>92</f>
        <v>92</v>
      </c>
      <c r="J690" s="6"/>
    </row>
    <row r="691" spans="1:10" ht="135" customHeight="1">
      <c r="A691" s="30" t="s">
        <v>195</v>
      </c>
      <c r="B691" s="11" t="s">
        <v>196</v>
      </c>
      <c r="C691" s="11"/>
      <c r="D691" s="11"/>
      <c r="E691" s="12">
        <f>F691+G691</f>
        <v>7543</v>
      </c>
      <c r="F691" s="12">
        <f>F692</f>
        <v>7543</v>
      </c>
      <c r="G691" s="12">
        <f>G692</f>
        <v>0</v>
      </c>
      <c r="H691" s="12">
        <f>I691+J691</f>
        <v>7543</v>
      </c>
      <c r="I691" s="19">
        <f>I692</f>
        <v>7543</v>
      </c>
      <c r="J691" s="12">
        <f>J692</f>
        <v>0</v>
      </c>
    </row>
    <row r="692" spans="1:10" ht="41.25" customHeight="1">
      <c r="A692" s="5" t="s">
        <v>189</v>
      </c>
      <c r="B692" s="7" t="s">
        <v>197</v>
      </c>
      <c r="C692" s="7"/>
      <c r="D692" s="7"/>
      <c r="E692" s="6">
        <f>SUM(F692:G692)</f>
        <v>7543</v>
      </c>
      <c r="F692" s="6">
        <f>F693</f>
        <v>7543</v>
      </c>
      <c r="G692" s="6">
        <f>G693</f>
        <v>0</v>
      </c>
      <c r="H692" s="6">
        <f>SUM(I692:J692)</f>
        <v>7543</v>
      </c>
      <c r="I692" s="20">
        <f>I693</f>
        <v>7543</v>
      </c>
      <c r="J692" s="6">
        <f>J693</f>
        <v>0</v>
      </c>
    </row>
    <row r="693" spans="1:10" ht="67.5" customHeight="1">
      <c r="A693" s="5" t="s">
        <v>23</v>
      </c>
      <c r="B693" s="7" t="s">
        <v>197</v>
      </c>
      <c r="C693" s="7" t="s">
        <v>16</v>
      </c>
      <c r="D693" s="7" t="s">
        <v>5</v>
      </c>
      <c r="E693" s="6">
        <f>SUM(F693:G693)</f>
        <v>7543</v>
      </c>
      <c r="F693" s="6">
        <v>7543</v>
      </c>
      <c r="G693" s="6"/>
      <c r="H693" s="6">
        <f>SUM(I693:J693)</f>
        <v>7543</v>
      </c>
      <c r="I693" s="20">
        <v>7543</v>
      </c>
      <c r="J693" s="6"/>
    </row>
    <row r="694" spans="1:10" ht="76.5" customHeight="1">
      <c r="A694" s="49" t="s">
        <v>777</v>
      </c>
      <c r="B694" s="11" t="s">
        <v>198</v>
      </c>
      <c r="C694" s="11"/>
      <c r="D694" s="11"/>
      <c r="E694" s="12">
        <f>F694+G694</f>
        <v>9143</v>
      </c>
      <c r="F694" s="12">
        <f>F697+F695</f>
        <v>9143</v>
      </c>
      <c r="G694" s="12">
        <f>G697</f>
        <v>0</v>
      </c>
      <c r="H694" s="12">
        <f>I694+J694</f>
        <v>9143</v>
      </c>
      <c r="I694" s="12">
        <f>I697+I695</f>
        <v>9143</v>
      </c>
      <c r="J694" s="12">
        <f>J697</f>
        <v>0</v>
      </c>
    </row>
    <row r="695" spans="1:10" ht="48.75" customHeight="1">
      <c r="A695" s="7" t="s">
        <v>379</v>
      </c>
      <c r="B695" s="50" t="s">
        <v>778</v>
      </c>
      <c r="C695" s="11"/>
      <c r="D695" s="11"/>
      <c r="E695" s="6">
        <f>F695+G695</f>
        <v>150</v>
      </c>
      <c r="F695" s="6">
        <f>F696</f>
        <v>150</v>
      </c>
      <c r="G695" s="6">
        <f>G696</f>
        <v>0</v>
      </c>
      <c r="H695" s="6">
        <f>I695+J695</f>
        <v>150</v>
      </c>
      <c r="I695" s="20">
        <f>I696</f>
        <v>150</v>
      </c>
      <c r="J695" s="20">
        <f>J696</f>
        <v>0</v>
      </c>
    </row>
    <row r="696" spans="1:10" ht="63" customHeight="1">
      <c r="A696" s="7" t="s">
        <v>23</v>
      </c>
      <c r="B696" s="50" t="s">
        <v>778</v>
      </c>
      <c r="C696" s="7" t="s">
        <v>16</v>
      </c>
      <c r="D696" s="7" t="s">
        <v>5</v>
      </c>
      <c r="E696" s="6">
        <f>F696+G696</f>
        <v>150</v>
      </c>
      <c r="F696" s="6">
        <v>150</v>
      </c>
      <c r="G696" s="6"/>
      <c r="H696" s="6">
        <f>I696+J696</f>
        <v>150</v>
      </c>
      <c r="I696" s="20">
        <v>150</v>
      </c>
      <c r="J696" s="6"/>
    </row>
    <row r="697" spans="1:10" ht="44.25" customHeight="1">
      <c r="A697" s="5" t="s">
        <v>199</v>
      </c>
      <c r="B697" s="7" t="s">
        <v>200</v>
      </c>
      <c r="C697" s="7"/>
      <c r="D697" s="7"/>
      <c r="E697" s="6">
        <f>SUM(F697:G697)</f>
        <v>8993</v>
      </c>
      <c r="F697" s="6">
        <f>F698</f>
        <v>8993</v>
      </c>
      <c r="G697" s="6">
        <f>G698</f>
        <v>0</v>
      </c>
      <c r="H697" s="6">
        <f>SUM(I697:J697)</f>
        <v>8993</v>
      </c>
      <c r="I697" s="20">
        <f>I698</f>
        <v>8993</v>
      </c>
      <c r="J697" s="6">
        <f>J698</f>
        <v>0</v>
      </c>
    </row>
    <row r="698" spans="1:10" ht="56.25" customHeight="1">
      <c r="A698" s="5" t="s">
        <v>23</v>
      </c>
      <c r="B698" s="7" t="s">
        <v>200</v>
      </c>
      <c r="C698" s="7" t="s">
        <v>16</v>
      </c>
      <c r="D698" s="7" t="s">
        <v>5</v>
      </c>
      <c r="E698" s="6">
        <f>SUM(F698:G698)</f>
        <v>8993</v>
      </c>
      <c r="F698" s="6">
        <v>8993</v>
      </c>
      <c r="G698" s="6"/>
      <c r="H698" s="6">
        <f>SUM(I698:J698)</f>
        <v>8993</v>
      </c>
      <c r="I698" s="20">
        <v>8993</v>
      </c>
      <c r="J698" s="6"/>
    </row>
    <row r="699" spans="1:10" ht="83.25" customHeight="1">
      <c r="A699" s="49" t="s">
        <v>201</v>
      </c>
      <c r="B699" s="11" t="s">
        <v>202</v>
      </c>
      <c r="C699" s="11"/>
      <c r="D699" s="11"/>
      <c r="E699" s="12">
        <f>F699+G699</f>
        <v>1096</v>
      </c>
      <c r="F699" s="12">
        <f>F700+F702</f>
        <v>817</v>
      </c>
      <c r="G699" s="12">
        <f>G700+G702</f>
        <v>279</v>
      </c>
      <c r="H699" s="12">
        <f>I699+J699</f>
        <v>1096</v>
      </c>
      <c r="I699" s="19">
        <f>I700+I702</f>
        <v>817</v>
      </c>
      <c r="J699" s="12">
        <f>J700+J702</f>
        <v>279</v>
      </c>
    </row>
    <row r="700" spans="1:10" ht="44.25" customHeight="1">
      <c r="A700" s="5" t="s">
        <v>199</v>
      </c>
      <c r="B700" s="7" t="s">
        <v>203</v>
      </c>
      <c r="C700" s="7"/>
      <c r="D700" s="7"/>
      <c r="E700" s="6">
        <f>SUM(F700:G700)</f>
        <v>817</v>
      </c>
      <c r="F700" s="6">
        <f>F701</f>
        <v>817</v>
      </c>
      <c r="G700" s="6">
        <f>G701</f>
        <v>0</v>
      </c>
      <c r="H700" s="6">
        <f>SUM(I700:J700)</f>
        <v>817</v>
      </c>
      <c r="I700" s="20">
        <f>I701</f>
        <v>817</v>
      </c>
      <c r="J700" s="6">
        <f>J701</f>
        <v>0</v>
      </c>
    </row>
    <row r="701" spans="1:10" ht="66.75" customHeight="1">
      <c r="A701" s="5" t="s">
        <v>23</v>
      </c>
      <c r="B701" s="7" t="s">
        <v>203</v>
      </c>
      <c r="C701" s="7" t="s">
        <v>16</v>
      </c>
      <c r="D701" s="7" t="s">
        <v>5</v>
      </c>
      <c r="E701" s="6">
        <f>SUM(F701:G701)</f>
        <v>817</v>
      </c>
      <c r="F701" s="6">
        <v>817</v>
      </c>
      <c r="G701" s="6"/>
      <c r="H701" s="6">
        <f>SUM(I701:J701)</f>
        <v>817</v>
      </c>
      <c r="I701" s="20">
        <v>817</v>
      </c>
      <c r="J701" s="6"/>
    </row>
    <row r="702" spans="1:10" ht="125.25" customHeight="1">
      <c r="A702" s="50" t="s">
        <v>204</v>
      </c>
      <c r="B702" s="7" t="s">
        <v>205</v>
      </c>
      <c r="C702" s="7"/>
      <c r="D702" s="7"/>
      <c r="E702" s="6">
        <f>SUM(F702:G702)</f>
        <v>279</v>
      </c>
      <c r="F702" s="6">
        <f>F703</f>
        <v>0</v>
      </c>
      <c r="G702" s="6">
        <f>G703</f>
        <v>279</v>
      </c>
      <c r="H702" s="6">
        <f>SUM(I702:J702)</f>
        <v>279</v>
      </c>
      <c r="I702" s="20">
        <f>I703</f>
        <v>0</v>
      </c>
      <c r="J702" s="6">
        <f>J703</f>
        <v>279</v>
      </c>
    </row>
    <row r="703" spans="1:10" ht="63" customHeight="1">
      <c r="A703" s="7" t="s">
        <v>23</v>
      </c>
      <c r="B703" s="7" t="s">
        <v>205</v>
      </c>
      <c r="C703" s="7" t="s">
        <v>16</v>
      </c>
      <c r="D703" s="7" t="s">
        <v>5</v>
      </c>
      <c r="E703" s="6">
        <f>SUM(F703:G703)</f>
        <v>279</v>
      </c>
      <c r="F703" s="6"/>
      <c r="G703" s="6">
        <v>279</v>
      </c>
      <c r="H703" s="6">
        <f>SUM(I703:J703)</f>
        <v>279</v>
      </c>
      <c r="I703" s="20"/>
      <c r="J703" s="6">
        <v>279</v>
      </c>
    </row>
    <row r="704" spans="1:10" ht="107.25" customHeight="1">
      <c r="A704" s="30" t="s">
        <v>206</v>
      </c>
      <c r="B704" s="11" t="s">
        <v>207</v>
      </c>
      <c r="C704" s="11"/>
      <c r="D704" s="11"/>
      <c r="E704" s="12">
        <f aca="true" t="shared" si="63" ref="E704:E711">F704+G704</f>
        <v>2449</v>
      </c>
      <c r="F704" s="12">
        <f>F705+F707</f>
        <v>2449</v>
      </c>
      <c r="G704" s="12">
        <f>G705+G707</f>
        <v>0</v>
      </c>
      <c r="H704" s="12">
        <f>H705+H707</f>
        <v>2449</v>
      </c>
      <c r="I704" s="12">
        <f>I705+I707</f>
        <v>2449</v>
      </c>
      <c r="J704" s="12">
        <f>J705+J707</f>
        <v>0</v>
      </c>
    </row>
    <row r="705" spans="1:10" ht="31.5" customHeight="1">
      <c r="A705" s="7" t="s">
        <v>60</v>
      </c>
      <c r="B705" s="7" t="s">
        <v>208</v>
      </c>
      <c r="C705" s="7"/>
      <c r="D705" s="7"/>
      <c r="E705" s="6">
        <f t="shared" si="63"/>
        <v>617</v>
      </c>
      <c r="F705" s="6">
        <f>F706</f>
        <v>617</v>
      </c>
      <c r="G705" s="6">
        <f>G706</f>
        <v>0</v>
      </c>
      <c r="H705" s="6">
        <f aca="true" t="shared" si="64" ref="H705:H711">I705+J705</f>
        <v>617</v>
      </c>
      <c r="I705" s="20">
        <f>I706</f>
        <v>617</v>
      </c>
      <c r="J705" s="6">
        <f>J706</f>
        <v>0</v>
      </c>
    </row>
    <row r="706" spans="1:10" ht="66" customHeight="1">
      <c r="A706" s="7" t="s">
        <v>23</v>
      </c>
      <c r="B706" s="7" t="s">
        <v>208</v>
      </c>
      <c r="C706" s="7" t="s">
        <v>16</v>
      </c>
      <c r="D706" s="7" t="s">
        <v>5</v>
      </c>
      <c r="E706" s="6">
        <f t="shared" si="63"/>
        <v>617</v>
      </c>
      <c r="F706" s="6">
        <v>617</v>
      </c>
      <c r="G706" s="6"/>
      <c r="H706" s="6">
        <f t="shared" si="64"/>
        <v>617</v>
      </c>
      <c r="I706" s="20">
        <v>617</v>
      </c>
      <c r="J706" s="6"/>
    </row>
    <row r="707" spans="1:10" ht="35.25" customHeight="1">
      <c r="A707" s="7" t="s">
        <v>152</v>
      </c>
      <c r="B707" s="7" t="s">
        <v>209</v>
      </c>
      <c r="C707" s="7"/>
      <c r="D707" s="7"/>
      <c r="E707" s="6">
        <f t="shared" si="63"/>
        <v>1832</v>
      </c>
      <c r="F707" s="6">
        <f>F708</f>
        <v>1832</v>
      </c>
      <c r="G707" s="6">
        <f>G708</f>
        <v>0</v>
      </c>
      <c r="H707" s="6">
        <f t="shared" si="64"/>
        <v>1832</v>
      </c>
      <c r="I707" s="20">
        <f>I708</f>
        <v>1832</v>
      </c>
      <c r="J707" s="6">
        <f>J708</f>
        <v>0</v>
      </c>
    </row>
    <row r="708" spans="1:10" ht="79.5" customHeight="1">
      <c r="A708" s="7" t="s">
        <v>24</v>
      </c>
      <c r="B708" s="7" t="s">
        <v>209</v>
      </c>
      <c r="C708" s="7" t="s">
        <v>20</v>
      </c>
      <c r="D708" s="7" t="s">
        <v>5</v>
      </c>
      <c r="E708" s="6">
        <f t="shared" si="63"/>
        <v>1832</v>
      </c>
      <c r="F708" s="6">
        <v>1832</v>
      </c>
      <c r="G708" s="6"/>
      <c r="H708" s="6">
        <f t="shared" si="64"/>
        <v>1832</v>
      </c>
      <c r="I708" s="20">
        <v>1832</v>
      </c>
      <c r="J708" s="6"/>
    </row>
    <row r="709" spans="1:10" ht="100.5" customHeight="1">
      <c r="A709" s="30" t="s">
        <v>210</v>
      </c>
      <c r="B709" s="11" t="s">
        <v>211</v>
      </c>
      <c r="C709" s="11"/>
      <c r="D709" s="11"/>
      <c r="E709" s="12">
        <f t="shared" si="63"/>
        <v>7904</v>
      </c>
      <c r="F709" s="12">
        <f>F710</f>
        <v>7904</v>
      </c>
      <c r="G709" s="12">
        <f>G710</f>
        <v>0</v>
      </c>
      <c r="H709" s="12">
        <f t="shared" si="64"/>
        <v>7904</v>
      </c>
      <c r="I709" s="19">
        <f>I710</f>
        <v>7904</v>
      </c>
      <c r="J709" s="12">
        <f>J710</f>
        <v>0</v>
      </c>
    </row>
    <row r="710" spans="1:10" ht="86.25" customHeight="1">
      <c r="A710" s="51" t="s">
        <v>212</v>
      </c>
      <c r="B710" s="7" t="s">
        <v>213</v>
      </c>
      <c r="C710" s="7"/>
      <c r="D710" s="7"/>
      <c r="E710" s="6">
        <f t="shared" si="63"/>
        <v>7904</v>
      </c>
      <c r="F710" s="6">
        <f>F711</f>
        <v>7904</v>
      </c>
      <c r="G710" s="6">
        <f>G711</f>
        <v>0</v>
      </c>
      <c r="H710" s="6">
        <f t="shared" si="64"/>
        <v>7904</v>
      </c>
      <c r="I710" s="20">
        <f>I711</f>
        <v>7904</v>
      </c>
      <c r="J710" s="6">
        <f>J711</f>
        <v>0</v>
      </c>
    </row>
    <row r="711" spans="1:10" ht="90" customHeight="1">
      <c r="A711" s="7" t="s">
        <v>21</v>
      </c>
      <c r="B711" s="7" t="s">
        <v>213</v>
      </c>
      <c r="C711" s="7" t="s">
        <v>17</v>
      </c>
      <c r="D711" s="7" t="s">
        <v>3</v>
      </c>
      <c r="E711" s="6">
        <f t="shared" si="63"/>
        <v>7904</v>
      </c>
      <c r="F711" s="6">
        <v>7904</v>
      </c>
      <c r="G711" s="7"/>
      <c r="H711" s="6">
        <f t="shared" si="64"/>
        <v>7904</v>
      </c>
      <c r="I711" s="20">
        <v>7904</v>
      </c>
      <c r="J711" s="7"/>
    </row>
    <row r="712" spans="1:10" ht="84" customHeight="1">
      <c r="A712" s="11" t="s">
        <v>214</v>
      </c>
      <c r="B712" s="11" t="s">
        <v>215</v>
      </c>
      <c r="C712" s="11"/>
      <c r="D712" s="11"/>
      <c r="E712" s="12">
        <f>SUM(F712:G712)</f>
        <v>4313</v>
      </c>
      <c r="F712" s="12">
        <f>F713</f>
        <v>4313</v>
      </c>
      <c r="G712" s="12">
        <f>G713</f>
        <v>0</v>
      </c>
      <c r="H712" s="12">
        <f>SUM(I712:J712)</f>
        <v>4313</v>
      </c>
      <c r="I712" s="19">
        <f>I713</f>
        <v>4313</v>
      </c>
      <c r="J712" s="12">
        <f>J713</f>
        <v>0</v>
      </c>
    </row>
    <row r="713" spans="1:10" ht="54" customHeight="1">
      <c r="A713" s="11" t="s">
        <v>216</v>
      </c>
      <c r="B713" s="11" t="s">
        <v>217</v>
      </c>
      <c r="C713" s="11"/>
      <c r="D713" s="11"/>
      <c r="E713" s="12">
        <f>F713+G713</f>
        <v>4313</v>
      </c>
      <c r="F713" s="12">
        <f>F714</f>
        <v>4313</v>
      </c>
      <c r="G713" s="12">
        <f>G714</f>
        <v>0</v>
      </c>
      <c r="H713" s="12">
        <f>I713+J713</f>
        <v>4313</v>
      </c>
      <c r="I713" s="19">
        <f>I714</f>
        <v>4313</v>
      </c>
      <c r="J713" s="12">
        <f>J714</f>
        <v>0</v>
      </c>
    </row>
    <row r="714" spans="1:10" ht="74.25" customHeight="1">
      <c r="A714" s="34" t="s">
        <v>64</v>
      </c>
      <c r="B714" s="7" t="s">
        <v>218</v>
      </c>
      <c r="C714" s="7"/>
      <c r="D714" s="7"/>
      <c r="E714" s="6">
        <f>SUM(F714:G714)</f>
        <v>4313</v>
      </c>
      <c r="F714" s="6">
        <f>F715+F716+F717+F720+F718+F719</f>
        <v>4313</v>
      </c>
      <c r="G714" s="6">
        <f>G715+G716+G717+G720+G718+G719</f>
        <v>0</v>
      </c>
      <c r="H714" s="6">
        <f>H715+H716+H717+H720+H718+H719</f>
        <v>4313</v>
      </c>
      <c r="I714" s="20">
        <f>I715+I716+I717+I720+I718+I719</f>
        <v>4313</v>
      </c>
      <c r="J714" s="6">
        <f>J715+J716+J717+J720+J718+J719</f>
        <v>0</v>
      </c>
    </row>
    <row r="715" spans="1:10" ht="64.5" customHeight="1">
      <c r="A715" s="7" t="s">
        <v>23</v>
      </c>
      <c r="B715" s="7" t="s">
        <v>218</v>
      </c>
      <c r="C715" s="7" t="s">
        <v>16</v>
      </c>
      <c r="D715" s="7" t="s">
        <v>31</v>
      </c>
      <c r="E715" s="6">
        <f aca="true" t="shared" si="65" ref="E715:E720">F715+G715</f>
        <v>8</v>
      </c>
      <c r="F715" s="6">
        <v>8</v>
      </c>
      <c r="G715" s="6"/>
      <c r="H715" s="6">
        <f aca="true" t="shared" si="66" ref="H715:H720">I715+J715</f>
        <v>8</v>
      </c>
      <c r="I715" s="6">
        <v>8</v>
      </c>
      <c r="J715" s="6"/>
    </row>
    <row r="716" spans="1:10" ht="96.75" customHeight="1">
      <c r="A716" s="7" t="s">
        <v>21</v>
      </c>
      <c r="B716" s="7" t="s">
        <v>218</v>
      </c>
      <c r="C716" s="7" t="s">
        <v>17</v>
      </c>
      <c r="D716" s="7" t="s">
        <v>28</v>
      </c>
      <c r="E716" s="6">
        <f t="shared" si="65"/>
        <v>1524</v>
      </c>
      <c r="F716" s="6">
        <f>1358+166</f>
        <v>1524</v>
      </c>
      <c r="G716" s="6"/>
      <c r="H716" s="6">
        <f t="shared" si="66"/>
        <v>1524</v>
      </c>
      <c r="I716" s="6">
        <f>1358+166</f>
        <v>1524</v>
      </c>
      <c r="J716" s="6"/>
    </row>
    <row r="717" spans="1:10" ht="91.5" customHeight="1">
      <c r="A717" s="7" t="s">
        <v>21</v>
      </c>
      <c r="B717" s="7" t="s">
        <v>218</v>
      </c>
      <c r="C717" s="7" t="s">
        <v>17</v>
      </c>
      <c r="D717" s="7" t="s">
        <v>27</v>
      </c>
      <c r="E717" s="6">
        <f t="shared" si="65"/>
        <v>2655</v>
      </c>
      <c r="F717" s="6">
        <f>1924+731</f>
        <v>2655</v>
      </c>
      <c r="G717" s="6"/>
      <c r="H717" s="6">
        <f t="shared" si="66"/>
        <v>2655</v>
      </c>
      <c r="I717" s="6">
        <f>1924+731</f>
        <v>2655</v>
      </c>
      <c r="J717" s="6"/>
    </row>
    <row r="718" spans="1:10" ht="90" customHeight="1">
      <c r="A718" s="7" t="s">
        <v>21</v>
      </c>
      <c r="B718" s="7" t="s">
        <v>218</v>
      </c>
      <c r="C718" s="7" t="s">
        <v>17</v>
      </c>
      <c r="D718" s="7" t="s">
        <v>692</v>
      </c>
      <c r="E718" s="6">
        <f t="shared" si="65"/>
        <v>98</v>
      </c>
      <c r="F718" s="6">
        <v>98</v>
      </c>
      <c r="G718" s="6"/>
      <c r="H718" s="6">
        <f t="shared" si="66"/>
        <v>98</v>
      </c>
      <c r="I718" s="6">
        <v>98</v>
      </c>
      <c r="J718" s="6"/>
    </row>
    <row r="719" spans="1:10" ht="94.5" customHeight="1">
      <c r="A719" s="7" t="s">
        <v>21</v>
      </c>
      <c r="B719" s="7" t="s">
        <v>218</v>
      </c>
      <c r="C719" s="7" t="s">
        <v>17</v>
      </c>
      <c r="D719" s="7" t="s">
        <v>357</v>
      </c>
      <c r="E719" s="6">
        <f t="shared" si="65"/>
        <v>14</v>
      </c>
      <c r="F719" s="6">
        <v>14</v>
      </c>
      <c r="G719" s="6"/>
      <c r="H719" s="6">
        <f t="shared" si="66"/>
        <v>14</v>
      </c>
      <c r="I719" s="6">
        <v>14</v>
      </c>
      <c r="J719" s="6"/>
    </row>
    <row r="720" spans="1:10" ht="95.25" customHeight="1">
      <c r="A720" s="7" t="s">
        <v>21</v>
      </c>
      <c r="B720" s="7" t="s">
        <v>218</v>
      </c>
      <c r="C720" s="7" t="s">
        <v>17</v>
      </c>
      <c r="D720" s="7" t="s">
        <v>31</v>
      </c>
      <c r="E720" s="6">
        <f t="shared" si="65"/>
        <v>14</v>
      </c>
      <c r="F720" s="6">
        <v>14</v>
      </c>
      <c r="G720" s="6"/>
      <c r="H720" s="6">
        <f t="shared" si="66"/>
        <v>14</v>
      </c>
      <c r="I720" s="6">
        <v>14</v>
      </c>
      <c r="J720" s="6"/>
    </row>
    <row r="721" spans="1:10" s="1" customFormat="1" ht="74.25" customHeight="1">
      <c r="A721" s="11" t="s">
        <v>666</v>
      </c>
      <c r="B721" s="11" t="s">
        <v>668</v>
      </c>
      <c r="C721" s="11"/>
      <c r="D721" s="11"/>
      <c r="E721" s="12">
        <f>SUM(F721:G721)</f>
        <v>6485</v>
      </c>
      <c r="F721" s="12">
        <f aca="true" t="shared" si="67" ref="F721:G723">F722</f>
        <v>6485</v>
      </c>
      <c r="G721" s="12">
        <f t="shared" si="67"/>
        <v>0</v>
      </c>
      <c r="H721" s="12">
        <f>SUM(I721:J721)</f>
        <v>6485</v>
      </c>
      <c r="I721" s="19">
        <f aca="true" t="shared" si="68" ref="I721:J723">I722</f>
        <v>6485</v>
      </c>
      <c r="J721" s="12">
        <f t="shared" si="68"/>
        <v>0</v>
      </c>
    </row>
    <row r="722" spans="1:10" s="1" customFormat="1" ht="82.5" customHeight="1">
      <c r="A722" s="11" t="s">
        <v>667</v>
      </c>
      <c r="B722" s="11" t="s">
        <v>669</v>
      </c>
      <c r="C722" s="11"/>
      <c r="D722" s="11"/>
      <c r="E722" s="12">
        <f>E723</f>
        <v>6485</v>
      </c>
      <c r="F722" s="12">
        <f>F723</f>
        <v>6485</v>
      </c>
      <c r="G722" s="12">
        <f>G723</f>
        <v>0</v>
      </c>
      <c r="H722" s="12">
        <f>H723</f>
        <v>6485</v>
      </c>
      <c r="I722" s="12">
        <f t="shared" si="68"/>
        <v>6485</v>
      </c>
      <c r="J722" s="12">
        <f t="shared" si="68"/>
        <v>0</v>
      </c>
    </row>
    <row r="723" spans="1:10" ht="34.5" customHeight="1">
      <c r="A723" s="31" t="s">
        <v>71</v>
      </c>
      <c r="B723" s="7" t="s">
        <v>670</v>
      </c>
      <c r="C723" s="7"/>
      <c r="D723" s="7"/>
      <c r="E723" s="6">
        <f>SUM(F723:G723)</f>
        <v>6485</v>
      </c>
      <c r="F723" s="6">
        <f t="shared" si="67"/>
        <v>6485</v>
      </c>
      <c r="G723" s="6">
        <f t="shared" si="67"/>
        <v>0</v>
      </c>
      <c r="H723" s="6">
        <f>SUM(I723:J723)</f>
        <v>6485</v>
      </c>
      <c r="I723" s="20">
        <f t="shared" si="68"/>
        <v>6485</v>
      </c>
      <c r="J723" s="6">
        <f t="shared" si="68"/>
        <v>0</v>
      </c>
    </row>
    <row r="724" spans="1:10" ht="81.75" customHeight="1">
      <c r="A724" s="7" t="s">
        <v>24</v>
      </c>
      <c r="B724" s="7" t="s">
        <v>670</v>
      </c>
      <c r="C724" s="7" t="s">
        <v>20</v>
      </c>
      <c r="D724" s="7" t="s">
        <v>671</v>
      </c>
      <c r="E724" s="6">
        <f>F724+G724</f>
        <v>6485</v>
      </c>
      <c r="F724" s="6">
        <v>6485</v>
      </c>
      <c r="G724" s="6"/>
      <c r="H724" s="6">
        <f>I724+J724</f>
        <v>6485</v>
      </c>
      <c r="I724" s="6">
        <v>6485</v>
      </c>
      <c r="J724" s="6"/>
    </row>
    <row r="725" spans="1:10" ht="129.75" customHeight="1">
      <c r="A725" s="33" t="s">
        <v>852</v>
      </c>
      <c r="B725" s="11" t="s">
        <v>219</v>
      </c>
      <c r="C725" s="11"/>
      <c r="D725" s="11"/>
      <c r="E725" s="12">
        <f>SUM(F725:G725)</f>
        <v>23220</v>
      </c>
      <c r="F725" s="12">
        <f>F726</f>
        <v>23220</v>
      </c>
      <c r="G725" s="12">
        <f>G726</f>
        <v>0</v>
      </c>
      <c r="H725" s="12">
        <f>SUM(I725:J725)</f>
        <v>23220</v>
      </c>
      <c r="I725" s="19">
        <f>I726</f>
        <v>23220</v>
      </c>
      <c r="J725" s="12">
        <f>J726</f>
        <v>0</v>
      </c>
    </row>
    <row r="726" spans="1:10" ht="63.75" customHeight="1">
      <c r="A726" s="11" t="s">
        <v>220</v>
      </c>
      <c r="B726" s="11" t="s">
        <v>221</v>
      </c>
      <c r="C726" s="11"/>
      <c r="D726" s="11"/>
      <c r="E726" s="12">
        <f>F726+G726</f>
        <v>23220</v>
      </c>
      <c r="F726" s="12">
        <f>F727</f>
        <v>23220</v>
      </c>
      <c r="G726" s="12">
        <f>G727</f>
        <v>0</v>
      </c>
      <c r="H726" s="12">
        <f>I726+J726</f>
        <v>23220</v>
      </c>
      <c r="I726" s="19">
        <f>I727</f>
        <v>23220</v>
      </c>
      <c r="J726" s="12">
        <f>J727</f>
        <v>0</v>
      </c>
    </row>
    <row r="727" spans="1:10" ht="84.75" customHeight="1">
      <c r="A727" s="5" t="s">
        <v>64</v>
      </c>
      <c r="B727" s="7" t="s">
        <v>222</v>
      </c>
      <c r="C727" s="7"/>
      <c r="D727" s="7"/>
      <c r="E727" s="6">
        <f aca="true" t="shared" si="69" ref="E727:E732">SUM(F727:G727)</f>
        <v>23220</v>
      </c>
      <c r="F727" s="6">
        <f>F728+F729+F730</f>
        <v>23220</v>
      </c>
      <c r="G727" s="6">
        <f>G728+G729+G730</f>
        <v>0</v>
      </c>
      <c r="H727" s="6">
        <f aca="true" t="shared" si="70" ref="H727:H732">SUM(I727:J727)</f>
        <v>23220</v>
      </c>
      <c r="I727" s="20">
        <f>I728+I729+I730</f>
        <v>23220</v>
      </c>
      <c r="J727" s="6">
        <f>J728+J729+J730</f>
        <v>0</v>
      </c>
    </row>
    <row r="728" spans="1:10" ht="163.5" customHeight="1">
      <c r="A728" s="5" t="s">
        <v>25</v>
      </c>
      <c r="B728" s="7" t="s">
        <v>222</v>
      </c>
      <c r="C728" s="7" t="s">
        <v>15</v>
      </c>
      <c r="D728" s="7" t="s">
        <v>10</v>
      </c>
      <c r="E728" s="6">
        <f t="shared" si="69"/>
        <v>21681</v>
      </c>
      <c r="F728" s="6">
        <v>21681</v>
      </c>
      <c r="G728" s="6"/>
      <c r="H728" s="6">
        <f t="shared" si="70"/>
        <v>21681</v>
      </c>
      <c r="I728" s="20">
        <v>21681</v>
      </c>
      <c r="J728" s="6"/>
    </row>
    <row r="729" spans="1:10" ht="61.5" customHeight="1">
      <c r="A729" s="5" t="s">
        <v>23</v>
      </c>
      <c r="B729" s="7" t="s">
        <v>222</v>
      </c>
      <c r="C729" s="7" t="s">
        <v>16</v>
      </c>
      <c r="D729" s="7" t="s">
        <v>10</v>
      </c>
      <c r="E729" s="6">
        <f t="shared" si="69"/>
        <v>1529</v>
      </c>
      <c r="F729" s="6">
        <v>1529</v>
      </c>
      <c r="G729" s="6"/>
      <c r="H729" s="6">
        <f t="shared" si="70"/>
        <v>1529</v>
      </c>
      <c r="I729" s="20">
        <v>1529</v>
      </c>
      <c r="J729" s="6"/>
    </row>
    <row r="730" spans="1:10" ht="49.5" customHeight="1">
      <c r="A730" s="5" t="s">
        <v>22</v>
      </c>
      <c r="B730" s="7" t="s">
        <v>222</v>
      </c>
      <c r="C730" s="7" t="s">
        <v>18</v>
      </c>
      <c r="D730" s="7" t="s">
        <v>10</v>
      </c>
      <c r="E730" s="6">
        <f t="shared" si="69"/>
        <v>10</v>
      </c>
      <c r="F730" s="6">
        <v>10</v>
      </c>
      <c r="G730" s="6"/>
      <c r="H730" s="6">
        <f t="shared" si="70"/>
        <v>10</v>
      </c>
      <c r="I730" s="20">
        <v>10</v>
      </c>
      <c r="J730" s="6"/>
    </row>
    <row r="731" spans="1:10" ht="127.5" customHeight="1">
      <c r="A731" s="33" t="s">
        <v>833</v>
      </c>
      <c r="B731" s="11" t="s">
        <v>223</v>
      </c>
      <c r="C731" s="11"/>
      <c r="D731" s="11"/>
      <c r="E731" s="12">
        <f t="shared" si="69"/>
        <v>592336</v>
      </c>
      <c r="F731" s="12">
        <f>F732+F742+F756+F765</f>
        <v>353194</v>
      </c>
      <c r="G731" s="12">
        <f>G732+G742+G756+G765</f>
        <v>239142</v>
      </c>
      <c r="H731" s="12">
        <f t="shared" si="70"/>
        <v>561812</v>
      </c>
      <c r="I731" s="19">
        <f>I732+I742+I756+I765</f>
        <v>353194</v>
      </c>
      <c r="J731" s="12">
        <f>J732+J742+J756+J765</f>
        <v>208618</v>
      </c>
    </row>
    <row r="732" spans="1:10" ht="54" customHeight="1">
      <c r="A732" s="33" t="s">
        <v>853</v>
      </c>
      <c r="B732" s="11" t="s">
        <v>224</v>
      </c>
      <c r="C732" s="11"/>
      <c r="D732" s="11"/>
      <c r="E732" s="12">
        <f t="shared" si="69"/>
        <v>144413</v>
      </c>
      <c r="F732" s="12">
        <f>F733+F736+F739</f>
        <v>144413</v>
      </c>
      <c r="G732" s="12">
        <f>G733+G736+G739</f>
        <v>0</v>
      </c>
      <c r="H732" s="12">
        <f t="shared" si="70"/>
        <v>144413</v>
      </c>
      <c r="I732" s="19">
        <f>I733+I736+I739</f>
        <v>144413</v>
      </c>
      <c r="J732" s="12">
        <f>J733+J736+J739</f>
        <v>0</v>
      </c>
    </row>
    <row r="733" spans="1:10" ht="112.5" customHeight="1">
      <c r="A733" s="38" t="s">
        <v>649</v>
      </c>
      <c r="B733" s="11" t="s">
        <v>225</v>
      </c>
      <c r="C733" s="11"/>
      <c r="D733" s="11"/>
      <c r="E733" s="12">
        <f>F733+G733</f>
        <v>16882</v>
      </c>
      <c r="F733" s="12">
        <f>F734</f>
        <v>16882</v>
      </c>
      <c r="G733" s="12">
        <f>G734</f>
        <v>0</v>
      </c>
      <c r="H733" s="12">
        <f>I733+J733</f>
        <v>16882</v>
      </c>
      <c r="I733" s="19">
        <f>I734</f>
        <v>16882</v>
      </c>
      <c r="J733" s="12">
        <f>J734</f>
        <v>0</v>
      </c>
    </row>
    <row r="734" spans="1:10" ht="46.5" customHeight="1">
      <c r="A734" s="51" t="s">
        <v>189</v>
      </c>
      <c r="B734" s="7" t="s">
        <v>226</v>
      </c>
      <c r="C734" s="7"/>
      <c r="D734" s="7"/>
      <c r="E734" s="6">
        <f>SUM(F734:G734)</f>
        <v>16882</v>
      </c>
      <c r="F734" s="6">
        <f>F735</f>
        <v>16882</v>
      </c>
      <c r="G734" s="6">
        <f>G735</f>
        <v>0</v>
      </c>
      <c r="H734" s="6">
        <f>SUM(I734:J734)</f>
        <v>16882</v>
      </c>
      <c r="I734" s="6">
        <f>I735</f>
        <v>16882</v>
      </c>
      <c r="J734" s="6">
        <f>J735</f>
        <v>0</v>
      </c>
    </row>
    <row r="735" spans="1:10" ht="60.75" customHeight="1">
      <c r="A735" s="5" t="s">
        <v>23</v>
      </c>
      <c r="B735" s="7" t="s">
        <v>226</v>
      </c>
      <c r="C735" s="7" t="s">
        <v>16</v>
      </c>
      <c r="D735" s="7" t="s">
        <v>5</v>
      </c>
      <c r="E735" s="6">
        <f>SUM(F735:G735)</f>
        <v>16882</v>
      </c>
      <c r="F735" s="6">
        <v>16882</v>
      </c>
      <c r="G735" s="6"/>
      <c r="H735" s="6">
        <f>SUM(I735:J735)</f>
        <v>16882</v>
      </c>
      <c r="I735" s="6">
        <v>16882</v>
      </c>
      <c r="J735" s="6"/>
    </row>
    <row r="736" spans="1:10" ht="90.75" customHeight="1">
      <c r="A736" s="11" t="s">
        <v>227</v>
      </c>
      <c r="B736" s="11" t="s">
        <v>228</v>
      </c>
      <c r="C736" s="11"/>
      <c r="D736" s="11"/>
      <c r="E736" s="12">
        <f>F736+G736</f>
        <v>104789</v>
      </c>
      <c r="F736" s="12">
        <f>F737</f>
        <v>104789</v>
      </c>
      <c r="G736" s="12">
        <f>G737</f>
        <v>0</v>
      </c>
      <c r="H736" s="12">
        <f>I736+J736</f>
        <v>104789</v>
      </c>
      <c r="I736" s="19">
        <f>I737</f>
        <v>104789</v>
      </c>
      <c r="J736" s="12">
        <f>J737</f>
        <v>0</v>
      </c>
    </row>
    <row r="737" spans="1:10" ht="50.25" customHeight="1">
      <c r="A737" s="5" t="s">
        <v>229</v>
      </c>
      <c r="B737" s="7" t="s">
        <v>230</v>
      </c>
      <c r="C737" s="7"/>
      <c r="D737" s="7"/>
      <c r="E737" s="6">
        <f>SUM(F737:G737)</f>
        <v>104789</v>
      </c>
      <c r="F737" s="6">
        <f>F738</f>
        <v>104789</v>
      </c>
      <c r="G737" s="6">
        <f>G738</f>
        <v>0</v>
      </c>
      <c r="H737" s="6">
        <f>SUM(I737:J737)</f>
        <v>104789</v>
      </c>
      <c r="I737" s="6">
        <f>I738</f>
        <v>104789</v>
      </c>
      <c r="J737" s="6">
        <f>J738</f>
        <v>0</v>
      </c>
    </row>
    <row r="738" spans="1:10" ht="64.5" customHeight="1">
      <c r="A738" s="5" t="s">
        <v>23</v>
      </c>
      <c r="B738" s="7" t="s">
        <v>230</v>
      </c>
      <c r="C738" s="7" t="s">
        <v>16</v>
      </c>
      <c r="D738" s="7" t="s">
        <v>2</v>
      </c>
      <c r="E738" s="6">
        <f>F738+G738</f>
        <v>104789</v>
      </c>
      <c r="F738" s="6">
        <v>104789</v>
      </c>
      <c r="G738" s="6"/>
      <c r="H738" s="6">
        <f>I738+J738</f>
        <v>104789</v>
      </c>
      <c r="I738" s="6">
        <v>104789</v>
      </c>
      <c r="J738" s="6"/>
    </row>
    <row r="739" spans="1:10" ht="137.25" customHeight="1">
      <c r="A739" s="11" t="s">
        <v>723</v>
      </c>
      <c r="B739" s="11" t="s">
        <v>231</v>
      </c>
      <c r="C739" s="11"/>
      <c r="D739" s="11"/>
      <c r="E739" s="12">
        <f>F739+G739</f>
        <v>22742</v>
      </c>
      <c r="F739" s="12">
        <f>F740</f>
        <v>22742</v>
      </c>
      <c r="G739" s="12">
        <f>G740</f>
        <v>0</v>
      </c>
      <c r="H739" s="12">
        <f>I739+J739</f>
        <v>22742</v>
      </c>
      <c r="I739" s="19">
        <f>I740</f>
        <v>22742</v>
      </c>
      <c r="J739" s="12">
        <f>J740</f>
        <v>0</v>
      </c>
    </row>
    <row r="740" spans="1:10" ht="50.25" customHeight="1">
      <c r="A740" s="31" t="s">
        <v>229</v>
      </c>
      <c r="B740" s="7" t="s">
        <v>232</v>
      </c>
      <c r="C740" s="7"/>
      <c r="D740" s="7"/>
      <c r="E740" s="6">
        <f>F740+G740</f>
        <v>22742</v>
      </c>
      <c r="F740" s="6">
        <f>F741</f>
        <v>22742</v>
      </c>
      <c r="G740" s="6">
        <f>G741</f>
        <v>0</v>
      </c>
      <c r="H740" s="6">
        <f>I740+J740</f>
        <v>22742</v>
      </c>
      <c r="I740" s="6">
        <f>I741</f>
        <v>22742</v>
      </c>
      <c r="J740" s="6">
        <f>J741</f>
        <v>0</v>
      </c>
    </row>
    <row r="741" spans="1:10" ht="73.5" customHeight="1">
      <c r="A741" s="5" t="s">
        <v>23</v>
      </c>
      <c r="B741" s="7" t="s">
        <v>232</v>
      </c>
      <c r="C741" s="7" t="s">
        <v>16</v>
      </c>
      <c r="D741" s="7" t="s">
        <v>2</v>
      </c>
      <c r="E741" s="6">
        <f>F741+G741</f>
        <v>22742</v>
      </c>
      <c r="F741" s="6">
        <f>24742-2000</f>
        <v>22742</v>
      </c>
      <c r="G741" s="6"/>
      <c r="H741" s="6">
        <f>I741+J741</f>
        <v>22742</v>
      </c>
      <c r="I741" s="6">
        <f>24742-2000</f>
        <v>22742</v>
      </c>
      <c r="J741" s="6"/>
    </row>
    <row r="742" spans="1:10" ht="104.25" customHeight="1">
      <c r="A742" s="33" t="s">
        <v>854</v>
      </c>
      <c r="B742" s="11" t="s">
        <v>233</v>
      </c>
      <c r="C742" s="11"/>
      <c r="D742" s="11"/>
      <c r="E742" s="12">
        <f>SUM(F742:G742)</f>
        <v>177979</v>
      </c>
      <c r="F742" s="12">
        <f>F750+F743+F753</f>
        <v>145289</v>
      </c>
      <c r="G742" s="12">
        <f>G750+G743+G753</f>
        <v>32690</v>
      </c>
      <c r="H742" s="12">
        <f>SUM(I742:J742)</f>
        <v>177979</v>
      </c>
      <c r="I742" s="12">
        <f>I750+I743+I753</f>
        <v>145289</v>
      </c>
      <c r="J742" s="12">
        <f>J750+J743+J753</f>
        <v>32690</v>
      </c>
    </row>
    <row r="743" spans="1:10" ht="192" customHeight="1">
      <c r="A743" s="33" t="s">
        <v>774</v>
      </c>
      <c r="B743" s="11" t="s">
        <v>767</v>
      </c>
      <c r="C743" s="7"/>
      <c r="D743" s="11"/>
      <c r="E743" s="12">
        <f aca="true" t="shared" si="71" ref="E743:E755">F743+G743</f>
        <v>83759</v>
      </c>
      <c r="F743" s="12">
        <f>+F744+F746+F748</f>
        <v>51069</v>
      </c>
      <c r="G743" s="12">
        <f>+G744+G746+G748</f>
        <v>32690</v>
      </c>
      <c r="H743" s="12">
        <f aca="true" t="shared" si="72" ref="H743:H755">I743+J743</f>
        <v>83759</v>
      </c>
      <c r="I743" s="12">
        <f>+I744+I746+I748</f>
        <v>51069</v>
      </c>
      <c r="J743" s="12">
        <f>+J744+J746+J748</f>
        <v>32690</v>
      </c>
    </row>
    <row r="744" spans="1:10" ht="103.5" customHeight="1">
      <c r="A744" s="5" t="s">
        <v>169</v>
      </c>
      <c r="B744" s="7" t="s">
        <v>768</v>
      </c>
      <c r="C744" s="7"/>
      <c r="D744" s="7"/>
      <c r="E744" s="6">
        <f>F744+G744</f>
        <v>50069</v>
      </c>
      <c r="F744" s="6">
        <f>F745</f>
        <v>50069</v>
      </c>
      <c r="G744" s="6">
        <f>G745</f>
        <v>0</v>
      </c>
      <c r="H744" s="6">
        <f>I744+J744</f>
        <v>50069</v>
      </c>
      <c r="I744" s="20">
        <f>I745</f>
        <v>50069</v>
      </c>
      <c r="J744" s="20">
        <f>J745</f>
        <v>0</v>
      </c>
    </row>
    <row r="745" spans="1:10" ht="39.75" customHeight="1">
      <c r="A745" s="7" t="s">
        <v>22</v>
      </c>
      <c r="B745" s="7" t="s">
        <v>768</v>
      </c>
      <c r="C745" s="7" t="s">
        <v>18</v>
      </c>
      <c r="D745" s="7" t="s">
        <v>7</v>
      </c>
      <c r="E745" s="6">
        <f>F745+G745</f>
        <v>50069</v>
      </c>
      <c r="F745" s="6">
        <f>50369-300</f>
        <v>50069</v>
      </c>
      <c r="G745" s="6">
        <v>0</v>
      </c>
      <c r="H745" s="6">
        <f>I745+J745</f>
        <v>50069</v>
      </c>
      <c r="I745" s="20">
        <f>50369-300</f>
        <v>50069</v>
      </c>
      <c r="J745" s="6">
        <v>0</v>
      </c>
    </row>
    <row r="746" spans="1:10" ht="132.75" customHeight="1">
      <c r="A746" s="5" t="s">
        <v>780</v>
      </c>
      <c r="B746" s="7" t="s">
        <v>779</v>
      </c>
      <c r="C746" s="7"/>
      <c r="D746" s="7"/>
      <c r="E746" s="6">
        <f>F746+G746</f>
        <v>1000</v>
      </c>
      <c r="F746" s="6">
        <f>F747</f>
        <v>1000</v>
      </c>
      <c r="G746" s="6">
        <f>G747</f>
        <v>0</v>
      </c>
      <c r="H746" s="6">
        <f>I746+J746</f>
        <v>1000</v>
      </c>
      <c r="I746" s="20">
        <f>I747</f>
        <v>1000</v>
      </c>
      <c r="J746" s="20">
        <f>J747</f>
        <v>0</v>
      </c>
    </row>
    <row r="747" spans="1:10" ht="94.5" customHeight="1">
      <c r="A747" s="7" t="s">
        <v>21</v>
      </c>
      <c r="B747" s="7" t="s">
        <v>779</v>
      </c>
      <c r="C747" s="7" t="s">
        <v>17</v>
      </c>
      <c r="D747" s="7" t="s">
        <v>7</v>
      </c>
      <c r="E747" s="6">
        <f>F747+G747</f>
        <v>1000</v>
      </c>
      <c r="F747" s="6">
        <f>700+300</f>
        <v>1000</v>
      </c>
      <c r="G747" s="6">
        <v>0</v>
      </c>
      <c r="H747" s="6">
        <f>I747+J747</f>
        <v>1000</v>
      </c>
      <c r="I747" s="20">
        <f>700+300</f>
        <v>1000</v>
      </c>
      <c r="J747" s="6">
        <v>0</v>
      </c>
    </row>
    <row r="748" spans="1:10" ht="201.75" customHeight="1">
      <c r="A748" s="34" t="s">
        <v>526</v>
      </c>
      <c r="B748" s="7" t="s">
        <v>769</v>
      </c>
      <c r="C748" s="7"/>
      <c r="D748" s="11"/>
      <c r="E748" s="6">
        <f t="shared" si="71"/>
        <v>32690</v>
      </c>
      <c r="F748" s="6">
        <f>F749</f>
        <v>0</v>
      </c>
      <c r="G748" s="6">
        <f>G749</f>
        <v>32690</v>
      </c>
      <c r="H748" s="6">
        <f t="shared" si="72"/>
        <v>32690</v>
      </c>
      <c r="I748" s="20">
        <f>I749</f>
        <v>0</v>
      </c>
      <c r="J748" s="20">
        <f>J749</f>
        <v>32690</v>
      </c>
    </row>
    <row r="749" spans="1:10" ht="44.25" customHeight="1">
      <c r="A749" s="7" t="s">
        <v>22</v>
      </c>
      <c r="B749" s="7" t="s">
        <v>769</v>
      </c>
      <c r="C749" s="7" t="s">
        <v>18</v>
      </c>
      <c r="D749" s="7" t="s">
        <v>7</v>
      </c>
      <c r="E749" s="6">
        <f t="shared" si="71"/>
        <v>32690</v>
      </c>
      <c r="F749" s="6"/>
      <c r="G749" s="6">
        <v>32690</v>
      </c>
      <c r="H749" s="6">
        <f t="shared" si="72"/>
        <v>32690</v>
      </c>
      <c r="I749" s="6"/>
      <c r="J749" s="6">
        <v>32690</v>
      </c>
    </row>
    <row r="750" spans="1:10" ht="112.5" customHeight="1">
      <c r="A750" s="33" t="s">
        <v>234</v>
      </c>
      <c r="B750" s="11" t="s">
        <v>235</v>
      </c>
      <c r="C750" s="11"/>
      <c r="D750" s="11"/>
      <c r="E750" s="12">
        <f t="shared" si="71"/>
        <v>94202</v>
      </c>
      <c r="F750" s="12">
        <f>F751</f>
        <v>94202</v>
      </c>
      <c r="G750" s="12">
        <f>G751</f>
        <v>0</v>
      </c>
      <c r="H750" s="12">
        <f t="shared" si="72"/>
        <v>94202</v>
      </c>
      <c r="I750" s="19">
        <f>I751</f>
        <v>94202</v>
      </c>
      <c r="J750" s="12">
        <f>J751</f>
        <v>0</v>
      </c>
    </row>
    <row r="751" spans="1:10" ht="82.5" customHeight="1">
      <c r="A751" s="5" t="s">
        <v>64</v>
      </c>
      <c r="B751" s="7" t="s">
        <v>236</v>
      </c>
      <c r="C751" s="7"/>
      <c r="D751" s="7"/>
      <c r="E751" s="6">
        <f t="shared" si="71"/>
        <v>94202</v>
      </c>
      <c r="F751" s="6">
        <f>F752</f>
        <v>94202</v>
      </c>
      <c r="G751" s="6">
        <f>G752</f>
        <v>0</v>
      </c>
      <c r="H751" s="6">
        <f t="shared" si="72"/>
        <v>94202</v>
      </c>
      <c r="I751" s="6">
        <f>I752</f>
        <v>94202</v>
      </c>
      <c r="J751" s="6">
        <f>J752</f>
        <v>0</v>
      </c>
    </row>
    <row r="752" spans="1:10" ht="95.25" customHeight="1">
      <c r="A752" s="5" t="s">
        <v>21</v>
      </c>
      <c r="B752" s="7" t="s">
        <v>236</v>
      </c>
      <c r="C752" s="7" t="s">
        <v>17</v>
      </c>
      <c r="D752" s="7" t="s">
        <v>7</v>
      </c>
      <c r="E752" s="6">
        <f t="shared" si="71"/>
        <v>94202</v>
      </c>
      <c r="F752" s="6">
        <v>94202</v>
      </c>
      <c r="G752" s="7"/>
      <c r="H752" s="6">
        <f t="shared" si="72"/>
        <v>94202</v>
      </c>
      <c r="I752" s="6">
        <v>94202</v>
      </c>
      <c r="J752" s="7"/>
    </row>
    <row r="753" spans="1:10" ht="307.5" customHeight="1">
      <c r="A753" s="33" t="s">
        <v>890</v>
      </c>
      <c r="B753" s="11" t="s">
        <v>891</v>
      </c>
      <c r="C753" s="11"/>
      <c r="D753" s="11"/>
      <c r="E753" s="12">
        <f t="shared" si="71"/>
        <v>18</v>
      </c>
      <c r="F753" s="12">
        <f>F754</f>
        <v>18</v>
      </c>
      <c r="G753" s="12">
        <f>G754</f>
        <v>0</v>
      </c>
      <c r="H753" s="12">
        <f t="shared" si="72"/>
        <v>18</v>
      </c>
      <c r="I753" s="19">
        <f>I754</f>
        <v>18</v>
      </c>
      <c r="J753" s="19">
        <f>J754</f>
        <v>0</v>
      </c>
    </row>
    <row r="754" spans="1:10" ht="102" customHeight="1">
      <c r="A754" s="5" t="s">
        <v>169</v>
      </c>
      <c r="B754" s="7" t="s">
        <v>892</v>
      </c>
      <c r="C754" s="7"/>
      <c r="D754" s="7"/>
      <c r="E754" s="6">
        <f t="shared" si="71"/>
        <v>18</v>
      </c>
      <c r="F754" s="6">
        <f>F755</f>
        <v>18</v>
      </c>
      <c r="G754" s="6">
        <f>G755</f>
        <v>0</v>
      </c>
      <c r="H754" s="6">
        <f t="shared" si="72"/>
        <v>18</v>
      </c>
      <c r="I754" s="20">
        <f>I755</f>
        <v>18</v>
      </c>
      <c r="J754" s="20">
        <f>J755</f>
        <v>0</v>
      </c>
    </row>
    <row r="755" spans="1:10" ht="45.75" customHeight="1">
      <c r="A755" s="7" t="s">
        <v>22</v>
      </c>
      <c r="B755" s="7" t="s">
        <v>892</v>
      </c>
      <c r="C755" s="7" t="s">
        <v>18</v>
      </c>
      <c r="D755" s="7" t="s">
        <v>7</v>
      </c>
      <c r="E755" s="6">
        <f t="shared" si="71"/>
        <v>18</v>
      </c>
      <c r="F755" s="6">
        <v>18</v>
      </c>
      <c r="G755" s="7"/>
      <c r="H755" s="6">
        <f t="shared" si="72"/>
        <v>18</v>
      </c>
      <c r="I755" s="20">
        <v>18</v>
      </c>
      <c r="J755" s="7"/>
    </row>
    <row r="756" spans="1:10" ht="102.75" customHeight="1">
      <c r="A756" s="33" t="s">
        <v>237</v>
      </c>
      <c r="B756" s="11" t="s">
        <v>238</v>
      </c>
      <c r="C756" s="11"/>
      <c r="D756" s="11"/>
      <c r="E756" s="12">
        <f>SUM(F756:G756)</f>
        <v>239452</v>
      </c>
      <c r="F756" s="12">
        <f>F757+F762</f>
        <v>33000</v>
      </c>
      <c r="G756" s="12">
        <f>G757+G762</f>
        <v>206452</v>
      </c>
      <c r="H756" s="12">
        <f>SUM(I756:J756)</f>
        <v>208928</v>
      </c>
      <c r="I756" s="12">
        <f>I757+I762</f>
        <v>33000</v>
      </c>
      <c r="J756" s="12">
        <f>J757+J762</f>
        <v>175928</v>
      </c>
    </row>
    <row r="757" spans="1:10" ht="84" customHeight="1">
      <c r="A757" s="33" t="s">
        <v>239</v>
      </c>
      <c r="B757" s="11" t="s">
        <v>267</v>
      </c>
      <c r="C757" s="11"/>
      <c r="D757" s="11"/>
      <c r="E757" s="12">
        <f aca="true" t="shared" si="73" ref="E757:E764">F757+G757</f>
        <v>33000</v>
      </c>
      <c r="F757" s="12">
        <f>F758+F760</f>
        <v>33000</v>
      </c>
      <c r="G757" s="12">
        <f>G758+G760</f>
        <v>0</v>
      </c>
      <c r="H757" s="12">
        <f>H758+H760</f>
        <v>33000</v>
      </c>
      <c r="I757" s="12">
        <f>I758+I760</f>
        <v>33000</v>
      </c>
      <c r="J757" s="12">
        <f>J758+J760</f>
        <v>0</v>
      </c>
    </row>
    <row r="758" spans="1:10" ht="53.25" customHeight="1">
      <c r="A758" s="5" t="s">
        <v>241</v>
      </c>
      <c r="B758" s="7" t="s">
        <v>240</v>
      </c>
      <c r="C758" s="7"/>
      <c r="D758" s="7"/>
      <c r="E758" s="6">
        <f t="shared" si="73"/>
        <v>23000</v>
      </c>
      <c r="F758" s="6">
        <f>F759</f>
        <v>23000</v>
      </c>
      <c r="G758" s="6">
        <f>G759</f>
        <v>0</v>
      </c>
      <c r="H758" s="6">
        <f aca="true" t="shared" si="74" ref="H758:H764">I758+J758</f>
        <v>23000</v>
      </c>
      <c r="I758" s="6">
        <f>I759</f>
        <v>23000</v>
      </c>
      <c r="J758" s="6">
        <f>J759</f>
        <v>0</v>
      </c>
    </row>
    <row r="759" spans="1:10" ht="69" customHeight="1">
      <c r="A759" s="5" t="s">
        <v>23</v>
      </c>
      <c r="B759" s="7" t="s">
        <v>240</v>
      </c>
      <c r="C759" s="7" t="s">
        <v>16</v>
      </c>
      <c r="D759" s="7" t="s">
        <v>2</v>
      </c>
      <c r="E759" s="6">
        <f t="shared" si="73"/>
        <v>23000</v>
      </c>
      <c r="F759" s="6">
        <v>23000</v>
      </c>
      <c r="G759" s="6"/>
      <c r="H759" s="6">
        <f t="shared" si="74"/>
        <v>23000</v>
      </c>
      <c r="I759" s="6">
        <v>23000</v>
      </c>
      <c r="J759" s="6"/>
    </row>
    <row r="760" spans="1:10" ht="50.25" customHeight="1">
      <c r="A760" s="5" t="s">
        <v>725</v>
      </c>
      <c r="B760" s="7" t="s">
        <v>726</v>
      </c>
      <c r="C760" s="7"/>
      <c r="D760" s="7"/>
      <c r="E760" s="6">
        <f t="shared" si="73"/>
        <v>10000</v>
      </c>
      <c r="F760" s="6">
        <f>F761</f>
        <v>10000</v>
      </c>
      <c r="G760" s="6">
        <f>G761</f>
        <v>0</v>
      </c>
      <c r="H760" s="6">
        <f t="shared" si="74"/>
        <v>10000</v>
      </c>
      <c r="I760" s="6">
        <f>I761</f>
        <v>10000</v>
      </c>
      <c r="J760" s="6">
        <f>J761</f>
        <v>0</v>
      </c>
    </row>
    <row r="761" spans="1:10" ht="70.5" customHeight="1">
      <c r="A761" s="5" t="s">
        <v>23</v>
      </c>
      <c r="B761" s="7" t="s">
        <v>726</v>
      </c>
      <c r="C761" s="7" t="s">
        <v>16</v>
      </c>
      <c r="D761" s="7" t="s">
        <v>2</v>
      </c>
      <c r="E761" s="6">
        <f t="shared" si="73"/>
        <v>10000</v>
      </c>
      <c r="F761" s="6">
        <v>10000</v>
      </c>
      <c r="G761" s="6"/>
      <c r="H761" s="6">
        <f t="shared" si="74"/>
        <v>10000</v>
      </c>
      <c r="I761" s="6">
        <v>10000</v>
      </c>
      <c r="J761" s="6"/>
    </row>
    <row r="762" spans="1:10" ht="70.5" customHeight="1">
      <c r="A762" s="35" t="s">
        <v>970</v>
      </c>
      <c r="B762" s="11" t="s">
        <v>972</v>
      </c>
      <c r="C762" s="11"/>
      <c r="D762" s="7"/>
      <c r="E762" s="12">
        <f t="shared" si="73"/>
        <v>206452</v>
      </c>
      <c r="F762" s="12">
        <f>F763</f>
        <v>0</v>
      </c>
      <c r="G762" s="12">
        <f>G763</f>
        <v>206452</v>
      </c>
      <c r="H762" s="12">
        <f t="shared" si="74"/>
        <v>175928</v>
      </c>
      <c r="I762" s="12">
        <f>I763</f>
        <v>0</v>
      </c>
      <c r="J762" s="12">
        <f>J763</f>
        <v>175928</v>
      </c>
    </row>
    <row r="763" spans="1:10" ht="78" customHeight="1">
      <c r="A763" s="7" t="s">
        <v>971</v>
      </c>
      <c r="B763" s="7" t="s">
        <v>973</v>
      </c>
      <c r="C763" s="7"/>
      <c r="D763" s="7"/>
      <c r="E763" s="6">
        <f t="shared" si="73"/>
        <v>206452</v>
      </c>
      <c r="F763" s="6">
        <f>F764</f>
        <v>0</v>
      </c>
      <c r="G763" s="6">
        <f>G764</f>
        <v>206452</v>
      </c>
      <c r="H763" s="6">
        <f t="shared" si="74"/>
        <v>175928</v>
      </c>
      <c r="I763" s="6">
        <f>I764</f>
        <v>0</v>
      </c>
      <c r="J763" s="6">
        <f>J764</f>
        <v>175928</v>
      </c>
    </row>
    <row r="764" spans="1:10" ht="70.5" customHeight="1">
      <c r="A764" s="31" t="s">
        <v>23</v>
      </c>
      <c r="B764" s="7" t="s">
        <v>973</v>
      </c>
      <c r="C764" s="7" t="s">
        <v>16</v>
      </c>
      <c r="D764" s="7" t="s">
        <v>2</v>
      </c>
      <c r="E764" s="6">
        <f t="shared" si="73"/>
        <v>206452</v>
      </c>
      <c r="F764" s="6"/>
      <c r="G764" s="6">
        <v>206452</v>
      </c>
      <c r="H764" s="6">
        <f t="shared" si="74"/>
        <v>175928</v>
      </c>
      <c r="I764" s="6"/>
      <c r="J764" s="6">
        <v>175928</v>
      </c>
    </row>
    <row r="765" spans="1:10" ht="156.75" customHeight="1">
      <c r="A765" s="33" t="s">
        <v>855</v>
      </c>
      <c r="B765" s="11" t="s">
        <v>242</v>
      </c>
      <c r="C765" s="11"/>
      <c r="D765" s="11"/>
      <c r="E765" s="12">
        <f>SUM(F765:G765)</f>
        <v>30492</v>
      </c>
      <c r="F765" s="12">
        <f>F767</f>
        <v>30492</v>
      </c>
      <c r="G765" s="12">
        <f>G767</f>
        <v>0</v>
      </c>
      <c r="H765" s="12">
        <f>SUM(I765:J765)</f>
        <v>30492</v>
      </c>
      <c r="I765" s="19">
        <f>I767</f>
        <v>30492</v>
      </c>
      <c r="J765" s="12">
        <f>J767</f>
        <v>0</v>
      </c>
    </row>
    <row r="766" spans="1:10" ht="63.75" customHeight="1">
      <c r="A766" s="35" t="s">
        <v>243</v>
      </c>
      <c r="B766" s="11" t="s">
        <v>244</v>
      </c>
      <c r="C766" s="11"/>
      <c r="D766" s="11"/>
      <c r="E766" s="12">
        <f>SUM(F766:G766)</f>
        <v>30492</v>
      </c>
      <c r="F766" s="12">
        <f>F767</f>
        <v>30492</v>
      </c>
      <c r="G766" s="12">
        <f>G767</f>
        <v>0</v>
      </c>
      <c r="H766" s="12">
        <f>SUM(I766:J766)</f>
        <v>30492</v>
      </c>
      <c r="I766" s="19">
        <f>I767</f>
        <v>30492</v>
      </c>
      <c r="J766" s="12">
        <f>J767</f>
        <v>0</v>
      </c>
    </row>
    <row r="767" spans="1:10" ht="81" customHeight="1">
      <c r="A767" s="5" t="s">
        <v>64</v>
      </c>
      <c r="B767" s="7" t="s">
        <v>245</v>
      </c>
      <c r="C767" s="7"/>
      <c r="D767" s="7"/>
      <c r="E767" s="6">
        <f>SUM(F767:G767)</f>
        <v>30492</v>
      </c>
      <c r="F767" s="6">
        <f>F768+F769+F770</f>
        <v>30492</v>
      </c>
      <c r="G767" s="6">
        <f>G768+G769+G770</f>
        <v>0</v>
      </c>
      <c r="H767" s="6">
        <f>SUM(I767:J767)</f>
        <v>30492</v>
      </c>
      <c r="I767" s="20">
        <f>I768+I769+I770</f>
        <v>30492</v>
      </c>
      <c r="J767" s="6">
        <f>J768+J769+J770</f>
        <v>0</v>
      </c>
    </row>
    <row r="768" spans="1:10" ht="168" customHeight="1">
      <c r="A768" s="5" t="s">
        <v>25</v>
      </c>
      <c r="B768" s="7" t="s">
        <v>245</v>
      </c>
      <c r="C768" s="7" t="s">
        <v>15</v>
      </c>
      <c r="D768" s="7" t="s">
        <v>3</v>
      </c>
      <c r="E768" s="6">
        <f>F768+G768</f>
        <v>27869</v>
      </c>
      <c r="F768" s="6">
        <v>27869</v>
      </c>
      <c r="G768" s="6"/>
      <c r="H768" s="6">
        <f>I768+J768</f>
        <v>27869</v>
      </c>
      <c r="I768" s="6">
        <v>27869</v>
      </c>
      <c r="J768" s="6"/>
    </row>
    <row r="769" spans="1:10" ht="65.25" customHeight="1">
      <c r="A769" s="5" t="s">
        <v>23</v>
      </c>
      <c r="B769" s="7" t="s">
        <v>245</v>
      </c>
      <c r="C769" s="7" t="s">
        <v>16</v>
      </c>
      <c r="D769" s="7" t="s">
        <v>3</v>
      </c>
      <c r="E769" s="6">
        <f>F769+G769</f>
        <v>2349</v>
      </c>
      <c r="F769" s="6">
        <v>2349</v>
      </c>
      <c r="G769" s="6"/>
      <c r="H769" s="6">
        <f>I769+J769</f>
        <v>2349</v>
      </c>
      <c r="I769" s="6">
        <v>2349</v>
      </c>
      <c r="J769" s="6"/>
    </row>
    <row r="770" spans="1:10" ht="50.25" customHeight="1">
      <c r="A770" s="5" t="s">
        <v>22</v>
      </c>
      <c r="B770" s="7" t="s">
        <v>245</v>
      </c>
      <c r="C770" s="7" t="s">
        <v>18</v>
      </c>
      <c r="D770" s="7" t="s">
        <v>3</v>
      </c>
      <c r="E770" s="6">
        <f>F770+G770</f>
        <v>274</v>
      </c>
      <c r="F770" s="6">
        <v>274</v>
      </c>
      <c r="G770" s="6"/>
      <c r="H770" s="6">
        <f>I770+J770</f>
        <v>274</v>
      </c>
      <c r="I770" s="6">
        <v>274</v>
      </c>
      <c r="J770" s="6"/>
    </row>
    <row r="771" spans="1:10" ht="137.25" customHeight="1">
      <c r="A771" s="33" t="s">
        <v>834</v>
      </c>
      <c r="B771" s="11" t="s">
        <v>388</v>
      </c>
      <c r="C771" s="7"/>
      <c r="D771" s="7"/>
      <c r="E771" s="12">
        <f aca="true" t="shared" si="75" ref="E771:E809">F771+G771</f>
        <v>90576</v>
      </c>
      <c r="F771" s="12">
        <f>F772+F792+F800</f>
        <v>89376</v>
      </c>
      <c r="G771" s="12">
        <f>G772+G792+G800</f>
        <v>1200</v>
      </c>
      <c r="H771" s="12">
        <f aca="true" t="shared" si="76" ref="H771:H819">I771+J771</f>
        <v>90856</v>
      </c>
      <c r="I771" s="19">
        <f>I772+I792+I800</f>
        <v>89376</v>
      </c>
      <c r="J771" s="12">
        <f>J772+J792+J800</f>
        <v>1480</v>
      </c>
    </row>
    <row r="772" spans="1:10" ht="61.5" customHeight="1">
      <c r="A772" s="33" t="s">
        <v>389</v>
      </c>
      <c r="B772" s="11" t="s">
        <v>390</v>
      </c>
      <c r="C772" s="7"/>
      <c r="D772" s="7"/>
      <c r="E772" s="12">
        <f t="shared" si="75"/>
        <v>55021</v>
      </c>
      <c r="F772" s="12">
        <f>F773+F777+F780+F783+F786+F789</f>
        <v>55021</v>
      </c>
      <c r="G772" s="12">
        <f>G773+G777+G780+G783+G786+G789</f>
        <v>0</v>
      </c>
      <c r="H772" s="12">
        <f t="shared" si="76"/>
        <v>55021</v>
      </c>
      <c r="I772" s="12">
        <f>I773+I777+I780+I783+I786+I789</f>
        <v>55021</v>
      </c>
      <c r="J772" s="12">
        <f>J773+J777+J780+J783+J786+J789</f>
        <v>0</v>
      </c>
    </row>
    <row r="773" spans="1:10" ht="281.25" customHeight="1">
      <c r="A773" s="33" t="s">
        <v>775</v>
      </c>
      <c r="B773" s="11" t="s">
        <v>391</v>
      </c>
      <c r="C773" s="7"/>
      <c r="D773" s="7"/>
      <c r="E773" s="12">
        <f t="shared" si="75"/>
        <v>4735</v>
      </c>
      <c r="F773" s="12">
        <f>F774</f>
        <v>4735</v>
      </c>
      <c r="G773" s="12">
        <f>G774</f>
        <v>0</v>
      </c>
      <c r="H773" s="12">
        <f t="shared" si="76"/>
        <v>4735</v>
      </c>
      <c r="I773" s="19">
        <f>I774</f>
        <v>4735</v>
      </c>
      <c r="J773" s="12">
        <f>J774</f>
        <v>0</v>
      </c>
    </row>
    <row r="774" spans="1:10" ht="45.75" customHeight="1">
      <c r="A774" s="7" t="s">
        <v>379</v>
      </c>
      <c r="B774" s="7" t="s">
        <v>392</v>
      </c>
      <c r="C774" s="7"/>
      <c r="D774" s="7"/>
      <c r="E774" s="6">
        <f t="shared" si="75"/>
        <v>4735</v>
      </c>
      <c r="F774" s="6">
        <f>F775+F776</f>
        <v>4735</v>
      </c>
      <c r="G774" s="6">
        <f>G775+G776</f>
        <v>0</v>
      </c>
      <c r="H774" s="6">
        <f t="shared" si="76"/>
        <v>4735</v>
      </c>
      <c r="I774" s="20">
        <f>I775+I776</f>
        <v>4735</v>
      </c>
      <c r="J774" s="20">
        <f>J775+J776</f>
        <v>0</v>
      </c>
    </row>
    <row r="775" spans="1:10" ht="61.5" customHeight="1">
      <c r="A775" s="7" t="s">
        <v>23</v>
      </c>
      <c r="B775" s="7" t="s">
        <v>392</v>
      </c>
      <c r="C775" s="7" t="s">
        <v>16</v>
      </c>
      <c r="D775" s="7" t="s">
        <v>3</v>
      </c>
      <c r="E775" s="6">
        <f>F775+G775</f>
        <v>50</v>
      </c>
      <c r="F775" s="6">
        <v>50</v>
      </c>
      <c r="G775" s="6"/>
      <c r="H775" s="6">
        <f>I775+J775</f>
        <v>50</v>
      </c>
      <c r="I775" s="20">
        <v>50</v>
      </c>
      <c r="J775" s="6"/>
    </row>
    <row r="776" spans="1:10" ht="69" customHeight="1">
      <c r="A776" s="7" t="s">
        <v>23</v>
      </c>
      <c r="B776" s="7" t="s">
        <v>392</v>
      </c>
      <c r="C776" s="7" t="s">
        <v>16</v>
      </c>
      <c r="D776" s="7" t="s">
        <v>5</v>
      </c>
      <c r="E776" s="6">
        <f>F776+G776</f>
        <v>4685</v>
      </c>
      <c r="F776" s="6">
        <v>4685</v>
      </c>
      <c r="G776" s="6"/>
      <c r="H776" s="6">
        <f>I776+J776</f>
        <v>4685</v>
      </c>
      <c r="I776" s="20">
        <v>4685</v>
      </c>
      <c r="J776" s="6"/>
    </row>
    <row r="777" spans="1:10" ht="298.5" customHeight="1">
      <c r="A777" s="33" t="s">
        <v>393</v>
      </c>
      <c r="B777" s="11" t="s">
        <v>394</v>
      </c>
      <c r="C777" s="7"/>
      <c r="D777" s="7"/>
      <c r="E777" s="12">
        <f t="shared" si="75"/>
        <v>439</v>
      </c>
      <c r="F777" s="12">
        <f>F778</f>
        <v>439</v>
      </c>
      <c r="G777" s="12">
        <f>G778</f>
        <v>0</v>
      </c>
      <c r="H777" s="12">
        <f t="shared" si="76"/>
        <v>439</v>
      </c>
      <c r="I777" s="19">
        <f>I778</f>
        <v>439</v>
      </c>
      <c r="J777" s="12">
        <f>J778</f>
        <v>0</v>
      </c>
    </row>
    <row r="778" spans="1:10" ht="43.5" customHeight="1">
      <c r="A778" s="7" t="s">
        <v>379</v>
      </c>
      <c r="B778" s="7" t="s">
        <v>395</v>
      </c>
      <c r="C778" s="7"/>
      <c r="D778" s="7"/>
      <c r="E778" s="6">
        <f t="shared" si="75"/>
        <v>439</v>
      </c>
      <c r="F778" s="6">
        <f>F779</f>
        <v>439</v>
      </c>
      <c r="G778" s="6">
        <f>G779</f>
        <v>0</v>
      </c>
      <c r="H778" s="6">
        <f t="shared" si="76"/>
        <v>439</v>
      </c>
      <c r="I778" s="20">
        <f>I779</f>
        <v>439</v>
      </c>
      <c r="J778" s="6">
        <f>J779</f>
        <v>0</v>
      </c>
    </row>
    <row r="779" spans="1:10" ht="58.5" customHeight="1">
      <c r="A779" s="7" t="s">
        <v>23</v>
      </c>
      <c r="B779" s="7" t="s">
        <v>395</v>
      </c>
      <c r="C779" s="7" t="s">
        <v>16</v>
      </c>
      <c r="D779" s="7" t="s">
        <v>3</v>
      </c>
      <c r="E779" s="6">
        <f t="shared" si="75"/>
        <v>439</v>
      </c>
      <c r="F779" s="6">
        <v>439</v>
      </c>
      <c r="G779" s="6"/>
      <c r="H779" s="6">
        <f t="shared" si="76"/>
        <v>439</v>
      </c>
      <c r="I779" s="20">
        <v>439</v>
      </c>
      <c r="J779" s="6"/>
    </row>
    <row r="780" spans="1:10" ht="136.5" customHeight="1">
      <c r="A780" s="33" t="s">
        <v>396</v>
      </c>
      <c r="B780" s="11" t="s">
        <v>397</v>
      </c>
      <c r="C780" s="7"/>
      <c r="D780" s="7"/>
      <c r="E780" s="12">
        <f t="shared" si="75"/>
        <v>36527</v>
      </c>
      <c r="F780" s="12">
        <f>F781</f>
        <v>36527</v>
      </c>
      <c r="G780" s="12">
        <f>G781</f>
        <v>0</v>
      </c>
      <c r="H780" s="12">
        <f t="shared" si="76"/>
        <v>36527</v>
      </c>
      <c r="I780" s="19">
        <f>I781</f>
        <v>36527</v>
      </c>
      <c r="J780" s="12">
        <f>J781</f>
        <v>0</v>
      </c>
    </row>
    <row r="781" spans="1:10" ht="72" customHeight="1">
      <c r="A781" s="5" t="s">
        <v>58</v>
      </c>
      <c r="B781" s="7" t="s">
        <v>398</v>
      </c>
      <c r="C781" s="7"/>
      <c r="D781" s="7"/>
      <c r="E781" s="6">
        <f t="shared" si="75"/>
        <v>36527</v>
      </c>
      <c r="F781" s="6">
        <f>F782</f>
        <v>36527</v>
      </c>
      <c r="G781" s="6">
        <f>G782</f>
        <v>0</v>
      </c>
      <c r="H781" s="6">
        <f t="shared" si="76"/>
        <v>36527</v>
      </c>
      <c r="I781" s="20">
        <f>I782</f>
        <v>36527</v>
      </c>
      <c r="J781" s="6">
        <f>J782</f>
        <v>0</v>
      </c>
    </row>
    <row r="782" spans="1:10" ht="96.75" customHeight="1">
      <c r="A782" s="7" t="s">
        <v>21</v>
      </c>
      <c r="B782" s="7" t="s">
        <v>398</v>
      </c>
      <c r="C782" s="7" t="s">
        <v>17</v>
      </c>
      <c r="D782" s="7" t="s">
        <v>3</v>
      </c>
      <c r="E782" s="6">
        <f t="shared" si="75"/>
        <v>36527</v>
      </c>
      <c r="F782" s="6">
        <v>36527</v>
      </c>
      <c r="G782" s="6"/>
      <c r="H782" s="6">
        <f t="shared" si="76"/>
        <v>36527</v>
      </c>
      <c r="I782" s="20">
        <v>36527</v>
      </c>
      <c r="J782" s="6"/>
    </row>
    <row r="783" spans="1:10" ht="227.25" customHeight="1">
      <c r="A783" s="33" t="s">
        <v>399</v>
      </c>
      <c r="B783" s="11" t="s">
        <v>400</v>
      </c>
      <c r="C783" s="7"/>
      <c r="D783" s="7"/>
      <c r="E783" s="12">
        <f t="shared" si="75"/>
        <v>250</v>
      </c>
      <c r="F783" s="12">
        <f>F784</f>
        <v>250</v>
      </c>
      <c r="G783" s="12">
        <f>G784</f>
        <v>0</v>
      </c>
      <c r="H783" s="12">
        <f t="shared" si="76"/>
        <v>250</v>
      </c>
      <c r="I783" s="19">
        <f>I784</f>
        <v>250</v>
      </c>
      <c r="J783" s="12">
        <f>J784</f>
        <v>0</v>
      </c>
    </row>
    <row r="784" spans="1:10" ht="45" customHeight="1">
      <c r="A784" s="7" t="s">
        <v>379</v>
      </c>
      <c r="B784" s="7" t="s">
        <v>401</v>
      </c>
      <c r="C784" s="7"/>
      <c r="D784" s="7"/>
      <c r="E784" s="6">
        <f t="shared" si="75"/>
        <v>250</v>
      </c>
      <c r="F784" s="6">
        <f>F785</f>
        <v>250</v>
      </c>
      <c r="G784" s="6">
        <f>G785</f>
        <v>0</v>
      </c>
      <c r="H784" s="6">
        <f t="shared" si="76"/>
        <v>250</v>
      </c>
      <c r="I784" s="20">
        <f>I785</f>
        <v>250</v>
      </c>
      <c r="J784" s="6">
        <f>J785</f>
        <v>0</v>
      </c>
    </row>
    <row r="785" spans="1:10" ht="69.75" customHeight="1">
      <c r="A785" s="7" t="s">
        <v>23</v>
      </c>
      <c r="B785" s="7" t="s">
        <v>401</v>
      </c>
      <c r="C785" s="7" t="s">
        <v>16</v>
      </c>
      <c r="D785" s="7" t="s">
        <v>3</v>
      </c>
      <c r="E785" s="6">
        <f t="shared" si="75"/>
        <v>250</v>
      </c>
      <c r="F785" s="6">
        <v>250</v>
      </c>
      <c r="G785" s="6"/>
      <c r="H785" s="6">
        <f t="shared" si="76"/>
        <v>250</v>
      </c>
      <c r="I785" s="20">
        <v>250</v>
      </c>
      <c r="J785" s="6"/>
    </row>
    <row r="786" spans="1:10" s="1" customFormat="1" ht="78.75" customHeight="1">
      <c r="A786" s="35" t="s">
        <v>661</v>
      </c>
      <c r="B786" s="11" t="s">
        <v>662</v>
      </c>
      <c r="C786" s="11"/>
      <c r="D786" s="11"/>
      <c r="E786" s="12">
        <f aca="true" t="shared" si="77" ref="E786:E791">F786+G786</f>
        <v>1000</v>
      </c>
      <c r="F786" s="12">
        <f>F787</f>
        <v>1000</v>
      </c>
      <c r="G786" s="12">
        <f>G787</f>
        <v>0</v>
      </c>
      <c r="H786" s="12">
        <f>H787</f>
        <v>1000</v>
      </c>
      <c r="I786" s="12">
        <f>I787</f>
        <v>1000</v>
      </c>
      <c r="J786" s="12">
        <f>J787</f>
        <v>0</v>
      </c>
    </row>
    <row r="787" spans="1:10" s="1" customFormat="1" ht="54" customHeight="1">
      <c r="A787" s="31" t="s">
        <v>685</v>
      </c>
      <c r="B787" s="7" t="s">
        <v>686</v>
      </c>
      <c r="C787" s="11"/>
      <c r="D787" s="11"/>
      <c r="E787" s="6">
        <f t="shared" si="77"/>
        <v>1000</v>
      </c>
      <c r="F787" s="6">
        <f>F788</f>
        <v>1000</v>
      </c>
      <c r="G787" s="6">
        <f>G788</f>
        <v>0</v>
      </c>
      <c r="H787" s="6">
        <f>I787+J787</f>
        <v>1000</v>
      </c>
      <c r="I787" s="6">
        <f>I788</f>
        <v>1000</v>
      </c>
      <c r="J787" s="6">
        <f>J788</f>
        <v>0</v>
      </c>
    </row>
    <row r="788" spans="1:10" s="1" customFormat="1" ht="75" customHeight="1">
      <c r="A788" s="7" t="s">
        <v>23</v>
      </c>
      <c r="B788" s="7" t="s">
        <v>686</v>
      </c>
      <c r="C788" s="7" t="s">
        <v>16</v>
      </c>
      <c r="D788" s="7" t="s">
        <v>3</v>
      </c>
      <c r="E788" s="6">
        <f t="shared" si="77"/>
        <v>1000</v>
      </c>
      <c r="F788" s="6">
        <v>1000</v>
      </c>
      <c r="G788" s="6"/>
      <c r="H788" s="6">
        <f>I788+J788</f>
        <v>1000</v>
      </c>
      <c r="I788" s="20">
        <v>1000</v>
      </c>
      <c r="J788" s="6"/>
    </row>
    <row r="789" spans="1:10" s="1" customFormat="1" ht="71.25" customHeight="1">
      <c r="A789" s="30" t="s">
        <v>893</v>
      </c>
      <c r="B789" s="11" t="s">
        <v>894</v>
      </c>
      <c r="C789" s="11"/>
      <c r="D789" s="11"/>
      <c r="E789" s="6">
        <f t="shared" si="77"/>
        <v>12070</v>
      </c>
      <c r="F789" s="12">
        <f>F790</f>
        <v>12070</v>
      </c>
      <c r="G789" s="12">
        <f>G790</f>
        <v>0</v>
      </c>
      <c r="H789" s="12">
        <f t="shared" si="76"/>
        <v>12070</v>
      </c>
      <c r="I789" s="19">
        <f>I790</f>
        <v>12070</v>
      </c>
      <c r="J789" s="19">
        <f>J790</f>
        <v>0</v>
      </c>
    </row>
    <row r="790" spans="1:10" ht="40.5" customHeight="1">
      <c r="A790" s="31" t="s">
        <v>685</v>
      </c>
      <c r="B790" s="7" t="s">
        <v>895</v>
      </c>
      <c r="C790" s="7"/>
      <c r="D790" s="7"/>
      <c r="E790" s="6">
        <f t="shared" si="77"/>
        <v>12070</v>
      </c>
      <c r="F790" s="6">
        <f>F791</f>
        <v>12070</v>
      </c>
      <c r="G790" s="6">
        <f>G791</f>
        <v>0</v>
      </c>
      <c r="H790" s="6">
        <f t="shared" si="76"/>
        <v>12070</v>
      </c>
      <c r="I790" s="20">
        <f>I791</f>
        <v>12070</v>
      </c>
      <c r="J790" s="20">
        <f>J791</f>
        <v>0</v>
      </c>
    </row>
    <row r="791" spans="1:10" ht="57.75" customHeight="1">
      <c r="A791" s="7" t="s">
        <v>23</v>
      </c>
      <c r="B791" s="7" t="s">
        <v>895</v>
      </c>
      <c r="C791" s="7" t="s">
        <v>16</v>
      </c>
      <c r="D791" s="7" t="s">
        <v>3</v>
      </c>
      <c r="E791" s="6">
        <f t="shared" si="77"/>
        <v>12070</v>
      </c>
      <c r="F791" s="6">
        <v>12070</v>
      </c>
      <c r="G791" s="6"/>
      <c r="H791" s="6">
        <f>I791+J791</f>
        <v>12070</v>
      </c>
      <c r="I791" s="20">
        <v>12070</v>
      </c>
      <c r="J791" s="6"/>
    </row>
    <row r="792" spans="1:10" ht="67.5" customHeight="1">
      <c r="A792" s="33" t="s">
        <v>402</v>
      </c>
      <c r="B792" s="11" t="s">
        <v>403</v>
      </c>
      <c r="C792" s="7"/>
      <c r="D792" s="7"/>
      <c r="E792" s="12">
        <f t="shared" si="75"/>
        <v>3390</v>
      </c>
      <c r="F792" s="12">
        <f>F793+F797</f>
        <v>2190</v>
      </c>
      <c r="G792" s="12">
        <f>G793+G797</f>
        <v>1200</v>
      </c>
      <c r="H792" s="12">
        <f t="shared" si="76"/>
        <v>3670</v>
      </c>
      <c r="I792" s="12">
        <f>I793+I797</f>
        <v>2190</v>
      </c>
      <c r="J792" s="12">
        <f>J793+J797</f>
        <v>1480</v>
      </c>
    </row>
    <row r="793" spans="1:10" ht="180" customHeight="1">
      <c r="A793" s="33" t="s">
        <v>404</v>
      </c>
      <c r="B793" s="11" t="s">
        <v>405</v>
      </c>
      <c r="C793" s="7"/>
      <c r="D793" s="7"/>
      <c r="E793" s="12">
        <f t="shared" si="75"/>
        <v>1337</v>
      </c>
      <c r="F793" s="12">
        <f>F794</f>
        <v>1337</v>
      </c>
      <c r="G793" s="12">
        <f>G794</f>
        <v>0</v>
      </c>
      <c r="H793" s="12">
        <f t="shared" si="76"/>
        <v>1139</v>
      </c>
      <c r="I793" s="19">
        <f>I794</f>
        <v>1139</v>
      </c>
      <c r="J793" s="12">
        <f>J794</f>
        <v>0</v>
      </c>
    </row>
    <row r="794" spans="1:10" ht="48.75" customHeight="1">
      <c r="A794" s="7" t="s">
        <v>379</v>
      </c>
      <c r="B794" s="7" t="s">
        <v>406</v>
      </c>
      <c r="C794" s="7"/>
      <c r="D794" s="7"/>
      <c r="E794" s="6">
        <f t="shared" si="75"/>
        <v>1337</v>
      </c>
      <c r="F794" s="6">
        <f>F795+F796</f>
        <v>1337</v>
      </c>
      <c r="G794" s="6">
        <f>G795+G796</f>
        <v>0</v>
      </c>
      <c r="H794" s="6">
        <f t="shared" si="76"/>
        <v>1139</v>
      </c>
      <c r="I794" s="20">
        <f>I795+I796</f>
        <v>1139</v>
      </c>
      <c r="J794" s="6">
        <f>J795+J796</f>
        <v>0</v>
      </c>
    </row>
    <row r="795" spans="1:10" ht="68.25" customHeight="1">
      <c r="A795" s="7" t="s">
        <v>23</v>
      </c>
      <c r="B795" s="7" t="s">
        <v>406</v>
      </c>
      <c r="C795" s="7" t="s">
        <v>16</v>
      </c>
      <c r="D795" s="7" t="s">
        <v>3</v>
      </c>
      <c r="E795" s="6">
        <f t="shared" si="75"/>
        <v>247</v>
      </c>
      <c r="F795" s="6">
        <f>1100-853</f>
        <v>247</v>
      </c>
      <c r="G795" s="6"/>
      <c r="H795" s="6">
        <f t="shared" si="76"/>
        <v>49</v>
      </c>
      <c r="I795" s="20">
        <f>1100-1051</f>
        <v>49</v>
      </c>
      <c r="J795" s="6"/>
    </row>
    <row r="796" spans="1:10" ht="45.75" customHeight="1">
      <c r="A796" s="7" t="s">
        <v>22</v>
      </c>
      <c r="B796" s="7" t="s">
        <v>406</v>
      </c>
      <c r="C796" s="7" t="s">
        <v>18</v>
      </c>
      <c r="D796" s="7" t="s">
        <v>3</v>
      </c>
      <c r="E796" s="6">
        <f t="shared" si="75"/>
        <v>1090</v>
      </c>
      <c r="F796" s="6">
        <v>1090</v>
      </c>
      <c r="G796" s="6"/>
      <c r="H796" s="6">
        <f t="shared" si="76"/>
        <v>1090</v>
      </c>
      <c r="I796" s="20">
        <v>1090</v>
      </c>
      <c r="J796" s="6"/>
    </row>
    <row r="797" spans="1:10" s="1" customFormat="1" ht="105.75" customHeight="1">
      <c r="A797" s="33" t="s">
        <v>927</v>
      </c>
      <c r="B797" s="11" t="s">
        <v>928</v>
      </c>
      <c r="C797" s="11"/>
      <c r="D797" s="11"/>
      <c r="E797" s="12">
        <f t="shared" si="75"/>
        <v>2053</v>
      </c>
      <c r="F797" s="12">
        <f>F798</f>
        <v>853</v>
      </c>
      <c r="G797" s="12">
        <f>G798</f>
        <v>1200</v>
      </c>
      <c r="H797" s="12">
        <f t="shared" si="76"/>
        <v>2531</v>
      </c>
      <c r="I797" s="19">
        <f>I798</f>
        <v>1051</v>
      </c>
      <c r="J797" s="19">
        <f>J798</f>
        <v>1480</v>
      </c>
    </row>
    <row r="798" spans="1:10" ht="45.75" customHeight="1">
      <c r="A798" s="7" t="s">
        <v>929</v>
      </c>
      <c r="B798" s="7" t="s">
        <v>930</v>
      </c>
      <c r="C798" s="7"/>
      <c r="D798" s="7"/>
      <c r="E798" s="6">
        <f t="shared" si="75"/>
        <v>2053</v>
      </c>
      <c r="F798" s="6">
        <f>F799</f>
        <v>853</v>
      </c>
      <c r="G798" s="6">
        <f>G799</f>
        <v>1200</v>
      </c>
      <c r="H798" s="6">
        <f t="shared" si="76"/>
        <v>2531</v>
      </c>
      <c r="I798" s="20">
        <f>I799</f>
        <v>1051</v>
      </c>
      <c r="J798" s="20">
        <f>J799</f>
        <v>1480</v>
      </c>
    </row>
    <row r="799" spans="1:10" ht="72.75" customHeight="1">
      <c r="A799" s="7" t="s">
        <v>23</v>
      </c>
      <c r="B799" s="7" t="s">
        <v>930</v>
      </c>
      <c r="C799" s="7" t="s">
        <v>16</v>
      </c>
      <c r="D799" s="7" t="s">
        <v>3</v>
      </c>
      <c r="E799" s="6">
        <f t="shared" si="75"/>
        <v>2053</v>
      </c>
      <c r="F799" s="6">
        <v>853</v>
      </c>
      <c r="G799" s="6">
        <v>1200</v>
      </c>
      <c r="H799" s="6">
        <f t="shared" si="76"/>
        <v>2531</v>
      </c>
      <c r="I799" s="20">
        <v>1051</v>
      </c>
      <c r="J799" s="6">
        <v>1480</v>
      </c>
    </row>
    <row r="800" spans="1:10" ht="46.5" customHeight="1">
      <c r="A800" s="33" t="s">
        <v>407</v>
      </c>
      <c r="B800" s="11" t="s">
        <v>408</v>
      </c>
      <c r="C800" s="7"/>
      <c r="D800" s="7"/>
      <c r="E800" s="12">
        <f t="shared" si="75"/>
        <v>32165</v>
      </c>
      <c r="F800" s="12">
        <f>F801+F804+F807</f>
        <v>32165</v>
      </c>
      <c r="G800" s="12">
        <f>G801+G804+G807</f>
        <v>0</v>
      </c>
      <c r="H800" s="12">
        <f t="shared" si="76"/>
        <v>32165</v>
      </c>
      <c r="I800" s="19">
        <f>I801+I804+I807</f>
        <v>32165</v>
      </c>
      <c r="J800" s="12">
        <f>J801+J804+J807</f>
        <v>0</v>
      </c>
    </row>
    <row r="801" spans="1:10" ht="78.75" customHeight="1">
      <c r="A801" s="33" t="s">
        <v>409</v>
      </c>
      <c r="B801" s="11" t="s">
        <v>410</v>
      </c>
      <c r="C801" s="7"/>
      <c r="D801" s="7"/>
      <c r="E801" s="12">
        <f t="shared" si="75"/>
        <v>1027</v>
      </c>
      <c r="F801" s="12">
        <f>F802</f>
        <v>1027</v>
      </c>
      <c r="G801" s="12">
        <f>G802</f>
        <v>0</v>
      </c>
      <c r="H801" s="12">
        <f t="shared" si="76"/>
        <v>1027</v>
      </c>
      <c r="I801" s="19">
        <f>I802</f>
        <v>1027</v>
      </c>
      <c r="J801" s="12">
        <f>J802</f>
        <v>0</v>
      </c>
    </row>
    <row r="802" spans="1:10" ht="73.5" customHeight="1">
      <c r="A802" s="5" t="s">
        <v>64</v>
      </c>
      <c r="B802" s="7" t="s">
        <v>411</v>
      </c>
      <c r="C802" s="7"/>
      <c r="D802" s="7"/>
      <c r="E802" s="6">
        <f t="shared" si="75"/>
        <v>1027</v>
      </c>
      <c r="F802" s="6">
        <f>F803</f>
        <v>1027</v>
      </c>
      <c r="G802" s="6">
        <f>G803</f>
        <v>0</v>
      </c>
      <c r="H802" s="6">
        <f t="shared" si="76"/>
        <v>1027</v>
      </c>
      <c r="I802" s="20">
        <f>I803</f>
        <v>1027</v>
      </c>
      <c r="J802" s="6">
        <f>J803</f>
        <v>0</v>
      </c>
    </row>
    <row r="803" spans="1:10" ht="95.25" customHeight="1">
      <c r="A803" s="7" t="s">
        <v>21</v>
      </c>
      <c r="B803" s="7" t="s">
        <v>411</v>
      </c>
      <c r="C803" s="7" t="s">
        <v>17</v>
      </c>
      <c r="D803" s="7" t="s">
        <v>9</v>
      </c>
      <c r="E803" s="6">
        <f t="shared" si="75"/>
        <v>1027</v>
      </c>
      <c r="F803" s="6">
        <v>1027</v>
      </c>
      <c r="G803" s="6"/>
      <c r="H803" s="6">
        <f t="shared" si="76"/>
        <v>1027</v>
      </c>
      <c r="I803" s="20">
        <v>1027</v>
      </c>
      <c r="J803" s="6"/>
    </row>
    <row r="804" spans="1:10" ht="107.25" customHeight="1">
      <c r="A804" s="33" t="s">
        <v>412</v>
      </c>
      <c r="B804" s="11" t="s">
        <v>413</v>
      </c>
      <c r="C804" s="7"/>
      <c r="D804" s="7"/>
      <c r="E804" s="12">
        <f t="shared" si="75"/>
        <v>24572</v>
      </c>
      <c r="F804" s="12">
        <f>F805</f>
        <v>24572</v>
      </c>
      <c r="G804" s="12">
        <f>G805</f>
        <v>0</v>
      </c>
      <c r="H804" s="12">
        <f t="shared" si="76"/>
        <v>24572</v>
      </c>
      <c r="I804" s="19">
        <f>I805</f>
        <v>24572</v>
      </c>
      <c r="J804" s="12">
        <f>J805</f>
        <v>0</v>
      </c>
    </row>
    <row r="805" spans="1:10" ht="72" customHeight="1">
      <c r="A805" s="5" t="s">
        <v>58</v>
      </c>
      <c r="B805" s="7" t="s">
        <v>414</v>
      </c>
      <c r="C805" s="7"/>
      <c r="D805" s="7"/>
      <c r="E805" s="6">
        <f t="shared" si="75"/>
        <v>24572</v>
      </c>
      <c r="F805" s="6">
        <f>F806</f>
        <v>24572</v>
      </c>
      <c r="G805" s="6">
        <f>G806</f>
        <v>0</v>
      </c>
      <c r="H805" s="6">
        <f t="shared" si="76"/>
        <v>24572</v>
      </c>
      <c r="I805" s="20">
        <f>I806</f>
        <v>24572</v>
      </c>
      <c r="J805" s="6">
        <f>J806</f>
        <v>0</v>
      </c>
    </row>
    <row r="806" spans="1:10" ht="89.25" customHeight="1">
      <c r="A806" s="7" t="s">
        <v>21</v>
      </c>
      <c r="B806" s="7" t="s">
        <v>414</v>
      </c>
      <c r="C806" s="7" t="s">
        <v>17</v>
      </c>
      <c r="D806" s="7" t="s">
        <v>9</v>
      </c>
      <c r="E806" s="6">
        <f t="shared" si="75"/>
        <v>24572</v>
      </c>
      <c r="F806" s="6">
        <v>24572</v>
      </c>
      <c r="G806" s="6"/>
      <c r="H806" s="6">
        <f t="shared" si="76"/>
        <v>24572</v>
      </c>
      <c r="I806" s="20">
        <v>24572</v>
      </c>
      <c r="J806" s="6"/>
    </row>
    <row r="807" spans="1:10" ht="48" customHeight="1">
      <c r="A807" s="33" t="s">
        <v>415</v>
      </c>
      <c r="B807" s="11" t="s">
        <v>416</v>
      </c>
      <c r="C807" s="11"/>
      <c r="D807" s="11"/>
      <c r="E807" s="12">
        <f t="shared" si="75"/>
        <v>6566</v>
      </c>
      <c r="F807" s="12">
        <f>F808</f>
        <v>6566</v>
      </c>
      <c r="G807" s="12">
        <f>G808</f>
        <v>0</v>
      </c>
      <c r="H807" s="12">
        <f t="shared" si="76"/>
        <v>6566</v>
      </c>
      <c r="I807" s="19">
        <f>I808</f>
        <v>6566</v>
      </c>
      <c r="J807" s="12">
        <f>J808</f>
        <v>0</v>
      </c>
    </row>
    <row r="808" spans="1:10" ht="75" customHeight="1">
      <c r="A808" s="5" t="s">
        <v>58</v>
      </c>
      <c r="B808" s="7" t="s">
        <v>417</v>
      </c>
      <c r="C808" s="11"/>
      <c r="D808" s="11"/>
      <c r="E808" s="6">
        <f t="shared" si="75"/>
        <v>6566</v>
      </c>
      <c r="F808" s="6">
        <f>F809</f>
        <v>6566</v>
      </c>
      <c r="G808" s="6">
        <f>G809</f>
        <v>0</v>
      </c>
      <c r="H808" s="6">
        <f t="shared" si="76"/>
        <v>6566</v>
      </c>
      <c r="I808" s="20">
        <f>I809</f>
        <v>6566</v>
      </c>
      <c r="J808" s="6">
        <f>J809</f>
        <v>0</v>
      </c>
    </row>
    <row r="809" spans="1:10" ht="90" customHeight="1">
      <c r="A809" s="7" t="s">
        <v>21</v>
      </c>
      <c r="B809" s="7" t="s">
        <v>417</v>
      </c>
      <c r="C809" s="7" t="s">
        <v>17</v>
      </c>
      <c r="D809" s="7" t="s">
        <v>9</v>
      </c>
      <c r="E809" s="6">
        <f t="shared" si="75"/>
        <v>6566</v>
      </c>
      <c r="F809" s="6">
        <v>6566</v>
      </c>
      <c r="G809" s="6"/>
      <c r="H809" s="6">
        <f t="shared" si="76"/>
        <v>6566</v>
      </c>
      <c r="I809" s="20">
        <v>6566</v>
      </c>
      <c r="J809" s="6"/>
    </row>
    <row r="810" spans="1:10" ht="117.75" customHeight="1">
      <c r="A810" s="11" t="s">
        <v>835</v>
      </c>
      <c r="B810" s="11" t="s">
        <v>654</v>
      </c>
      <c r="C810" s="11"/>
      <c r="D810" s="11"/>
      <c r="E810" s="12">
        <f aca="true" t="shared" si="78" ref="E810:E819">F810+G810</f>
        <v>342</v>
      </c>
      <c r="F810" s="12">
        <f>F811</f>
        <v>342</v>
      </c>
      <c r="G810" s="12">
        <f>G811</f>
        <v>0</v>
      </c>
      <c r="H810" s="12">
        <f t="shared" si="76"/>
        <v>342</v>
      </c>
      <c r="I810" s="19">
        <f>I811</f>
        <v>342</v>
      </c>
      <c r="J810" s="12">
        <f>J811</f>
        <v>0</v>
      </c>
    </row>
    <row r="811" spans="1:10" ht="151.5" customHeight="1">
      <c r="A811" s="11" t="s">
        <v>653</v>
      </c>
      <c r="B811" s="11" t="s">
        <v>655</v>
      </c>
      <c r="C811" s="11"/>
      <c r="D811" s="11"/>
      <c r="E811" s="12">
        <f t="shared" si="78"/>
        <v>342</v>
      </c>
      <c r="F811" s="12">
        <f>F814+F817+F812</f>
        <v>342</v>
      </c>
      <c r="G811" s="12">
        <f>G814+G817+G812</f>
        <v>0</v>
      </c>
      <c r="H811" s="12">
        <f>I811+J811</f>
        <v>342</v>
      </c>
      <c r="I811" s="19">
        <f>I814+I817+I812</f>
        <v>342</v>
      </c>
      <c r="J811" s="12">
        <f>J814+J817+J812</f>
        <v>0</v>
      </c>
    </row>
    <row r="812" spans="1:10" ht="61.5" customHeight="1">
      <c r="A812" s="7" t="s">
        <v>83</v>
      </c>
      <c r="B812" s="7" t="s">
        <v>689</v>
      </c>
      <c r="C812" s="11"/>
      <c r="D812" s="11"/>
      <c r="E812" s="6">
        <f t="shared" si="78"/>
        <v>210</v>
      </c>
      <c r="F812" s="6">
        <f>F813</f>
        <v>210</v>
      </c>
      <c r="G812" s="6">
        <f>G813</f>
        <v>0</v>
      </c>
      <c r="H812" s="6">
        <f t="shared" si="76"/>
        <v>210</v>
      </c>
      <c r="I812" s="20">
        <f>I813</f>
        <v>210</v>
      </c>
      <c r="J812" s="20">
        <f>J813</f>
        <v>0</v>
      </c>
    </row>
    <row r="813" spans="1:10" ht="63.75" customHeight="1">
      <c r="A813" s="7" t="s">
        <v>23</v>
      </c>
      <c r="B813" s="7" t="s">
        <v>689</v>
      </c>
      <c r="C813" s="7" t="s">
        <v>16</v>
      </c>
      <c r="D813" s="7" t="s">
        <v>6</v>
      </c>
      <c r="E813" s="6">
        <f t="shared" si="78"/>
        <v>210</v>
      </c>
      <c r="F813" s="6">
        <v>210</v>
      </c>
      <c r="G813" s="6"/>
      <c r="H813" s="6">
        <f t="shared" si="76"/>
        <v>210</v>
      </c>
      <c r="I813" s="20">
        <v>210</v>
      </c>
      <c r="J813" s="6"/>
    </row>
    <row r="814" spans="1:10" ht="66" customHeight="1">
      <c r="A814" s="5" t="s">
        <v>49</v>
      </c>
      <c r="B814" s="7" t="s">
        <v>656</v>
      </c>
      <c r="C814" s="7"/>
      <c r="D814" s="7"/>
      <c r="E814" s="6">
        <f t="shared" si="78"/>
        <v>67</v>
      </c>
      <c r="F814" s="6">
        <f>F815+F816</f>
        <v>67</v>
      </c>
      <c r="G814" s="6">
        <f>G815+G816</f>
        <v>0</v>
      </c>
      <c r="H814" s="6">
        <f t="shared" si="76"/>
        <v>67</v>
      </c>
      <c r="I814" s="20">
        <f>I815+I816</f>
        <v>67</v>
      </c>
      <c r="J814" s="6">
        <f>J815+J816</f>
        <v>0</v>
      </c>
    </row>
    <row r="815" spans="1:10" ht="160.5" customHeight="1">
      <c r="A815" s="5" t="s">
        <v>25</v>
      </c>
      <c r="B815" s="7" t="s">
        <v>656</v>
      </c>
      <c r="C815" s="7" t="s">
        <v>15</v>
      </c>
      <c r="D815" s="7" t="s">
        <v>41</v>
      </c>
      <c r="E815" s="6">
        <f t="shared" si="78"/>
        <v>30</v>
      </c>
      <c r="F815" s="6">
        <v>30</v>
      </c>
      <c r="G815" s="6"/>
      <c r="H815" s="6">
        <f t="shared" si="76"/>
        <v>30</v>
      </c>
      <c r="I815" s="20">
        <v>30</v>
      </c>
      <c r="J815" s="6"/>
    </row>
    <row r="816" spans="1:10" ht="61.5" customHeight="1">
      <c r="A816" s="7" t="s">
        <v>23</v>
      </c>
      <c r="B816" s="7" t="s">
        <v>656</v>
      </c>
      <c r="C816" s="7" t="s">
        <v>16</v>
      </c>
      <c r="D816" s="7" t="s">
        <v>41</v>
      </c>
      <c r="E816" s="6">
        <f t="shared" si="78"/>
        <v>37</v>
      </c>
      <c r="F816" s="6">
        <v>37</v>
      </c>
      <c r="G816" s="6"/>
      <c r="H816" s="6">
        <f t="shared" si="76"/>
        <v>37</v>
      </c>
      <c r="I816" s="20">
        <v>37</v>
      </c>
      <c r="J816" s="6"/>
    </row>
    <row r="817" spans="1:10" ht="58.5" customHeight="1">
      <c r="A817" s="5" t="s">
        <v>672</v>
      </c>
      <c r="B817" s="7" t="s">
        <v>688</v>
      </c>
      <c r="C817" s="11"/>
      <c r="D817" s="11"/>
      <c r="E817" s="6">
        <f t="shared" si="78"/>
        <v>65</v>
      </c>
      <c r="F817" s="6">
        <f>F818+F819</f>
        <v>65</v>
      </c>
      <c r="G817" s="6">
        <f>G818+G819</f>
        <v>0</v>
      </c>
      <c r="H817" s="6">
        <f t="shared" si="76"/>
        <v>65</v>
      </c>
      <c r="I817" s="20">
        <f>I818+I819</f>
        <v>65</v>
      </c>
      <c r="J817" s="6">
        <f>J818+J819</f>
        <v>0</v>
      </c>
    </row>
    <row r="818" spans="1:10" ht="162.75" customHeight="1">
      <c r="A818" s="5" t="s">
        <v>25</v>
      </c>
      <c r="B818" s="7" t="s">
        <v>688</v>
      </c>
      <c r="C818" s="7" t="s">
        <v>15</v>
      </c>
      <c r="D818" s="7" t="s">
        <v>43</v>
      </c>
      <c r="E818" s="6">
        <f t="shared" si="78"/>
        <v>30</v>
      </c>
      <c r="F818" s="6">
        <v>30</v>
      </c>
      <c r="G818" s="6"/>
      <c r="H818" s="6">
        <f t="shared" si="76"/>
        <v>30</v>
      </c>
      <c r="I818" s="20">
        <v>30</v>
      </c>
      <c r="J818" s="6"/>
    </row>
    <row r="819" spans="1:10" ht="61.5" customHeight="1">
      <c r="A819" s="7" t="s">
        <v>23</v>
      </c>
      <c r="B819" s="7" t="s">
        <v>688</v>
      </c>
      <c r="C819" s="7" t="s">
        <v>16</v>
      </c>
      <c r="D819" s="7" t="s">
        <v>43</v>
      </c>
      <c r="E819" s="6">
        <f t="shared" si="78"/>
        <v>35</v>
      </c>
      <c r="F819" s="6">
        <v>35</v>
      </c>
      <c r="G819" s="6"/>
      <c r="H819" s="6">
        <f t="shared" si="76"/>
        <v>35</v>
      </c>
      <c r="I819" s="20">
        <v>35</v>
      </c>
      <c r="J819" s="6"/>
    </row>
    <row r="820" spans="1:10" ht="129.75" customHeight="1">
      <c r="A820" s="33" t="s">
        <v>836</v>
      </c>
      <c r="B820" s="11" t="s">
        <v>175</v>
      </c>
      <c r="C820" s="11"/>
      <c r="D820" s="11"/>
      <c r="E820" s="12">
        <f>SUM(F820:G820)</f>
        <v>8940</v>
      </c>
      <c r="F820" s="12">
        <f>F821</f>
        <v>105</v>
      </c>
      <c r="G820" s="12">
        <f>G821</f>
        <v>8835</v>
      </c>
      <c r="H820" s="12">
        <f>SUM(I820:J820)</f>
        <v>9029</v>
      </c>
      <c r="I820" s="19">
        <f>I821</f>
        <v>105</v>
      </c>
      <c r="J820" s="12">
        <f>J821</f>
        <v>8924</v>
      </c>
    </row>
    <row r="821" spans="1:10" ht="181.5" customHeight="1">
      <c r="A821" s="33" t="s">
        <v>176</v>
      </c>
      <c r="B821" s="11" t="s">
        <v>177</v>
      </c>
      <c r="C821" s="11"/>
      <c r="D821" s="11"/>
      <c r="E821" s="12">
        <f>SUM(F821:G821)</f>
        <v>8940</v>
      </c>
      <c r="F821" s="12">
        <f>F822</f>
        <v>105</v>
      </c>
      <c r="G821" s="12">
        <f>G822</f>
        <v>8835</v>
      </c>
      <c r="H821" s="12">
        <f>SUM(I821:J821)</f>
        <v>9029</v>
      </c>
      <c r="I821" s="19">
        <f>I822</f>
        <v>105</v>
      </c>
      <c r="J821" s="12">
        <f>J822</f>
        <v>8924</v>
      </c>
    </row>
    <row r="822" spans="1:10" ht="120" customHeight="1">
      <c r="A822" s="33" t="s">
        <v>178</v>
      </c>
      <c r="B822" s="11" t="s">
        <v>179</v>
      </c>
      <c r="C822" s="11"/>
      <c r="D822" s="11"/>
      <c r="E822" s="12">
        <f>SUM(F822:G822)</f>
        <v>8940</v>
      </c>
      <c r="F822" s="12">
        <f>F825+F823</f>
        <v>105</v>
      </c>
      <c r="G822" s="12">
        <f>G825+G823</f>
        <v>8835</v>
      </c>
      <c r="H822" s="12">
        <f>SUM(I822:J822)</f>
        <v>9029</v>
      </c>
      <c r="I822" s="19">
        <f>I825+I823</f>
        <v>105</v>
      </c>
      <c r="J822" s="12">
        <f>J825+J823</f>
        <v>8924</v>
      </c>
    </row>
    <row r="823" spans="1:10" ht="61.5" customHeight="1">
      <c r="A823" s="7" t="s">
        <v>83</v>
      </c>
      <c r="B823" s="7" t="s">
        <v>678</v>
      </c>
      <c r="C823" s="11"/>
      <c r="D823" s="11"/>
      <c r="E823" s="6">
        <f>F823+G823</f>
        <v>105</v>
      </c>
      <c r="F823" s="6">
        <f>F824</f>
        <v>105</v>
      </c>
      <c r="G823" s="6">
        <f>G824</f>
        <v>0</v>
      </c>
      <c r="H823" s="6">
        <f>I823+J823</f>
        <v>105</v>
      </c>
      <c r="I823" s="20">
        <f>I824</f>
        <v>105</v>
      </c>
      <c r="J823" s="20">
        <f>J824</f>
        <v>0</v>
      </c>
    </row>
    <row r="824" spans="1:10" ht="67.5" customHeight="1">
      <c r="A824" s="7" t="s">
        <v>23</v>
      </c>
      <c r="B824" s="7" t="s">
        <v>678</v>
      </c>
      <c r="C824" s="7" t="s">
        <v>16</v>
      </c>
      <c r="D824" s="7" t="s">
        <v>1</v>
      </c>
      <c r="E824" s="6">
        <f>F824+G824</f>
        <v>105</v>
      </c>
      <c r="F824" s="6">
        <v>105</v>
      </c>
      <c r="G824" s="6"/>
      <c r="H824" s="6">
        <f>I824+J824</f>
        <v>105</v>
      </c>
      <c r="I824" s="20">
        <v>105</v>
      </c>
      <c r="J824" s="6"/>
    </row>
    <row r="825" spans="1:10" ht="227.25" customHeight="1">
      <c r="A825" s="5" t="s">
        <v>180</v>
      </c>
      <c r="B825" s="7" t="s">
        <v>181</v>
      </c>
      <c r="C825" s="11"/>
      <c r="D825" s="7"/>
      <c r="E825" s="6">
        <f>SUM(F825:G825)</f>
        <v>8835</v>
      </c>
      <c r="F825" s="6">
        <f>F826+F827</f>
        <v>0</v>
      </c>
      <c r="G825" s="6">
        <f>G826+G827</f>
        <v>8835</v>
      </c>
      <c r="H825" s="6">
        <f>SUM(I825:J825)</f>
        <v>8924</v>
      </c>
      <c r="I825" s="20">
        <f>I826+I827</f>
        <v>0</v>
      </c>
      <c r="J825" s="6">
        <f>J826+J827</f>
        <v>8924</v>
      </c>
    </row>
    <row r="826" spans="1:10" ht="165" customHeight="1">
      <c r="A826" s="5" t="s">
        <v>25</v>
      </c>
      <c r="B826" s="7" t="s">
        <v>181</v>
      </c>
      <c r="C826" s="7" t="s">
        <v>15</v>
      </c>
      <c r="D826" s="7" t="s">
        <v>1</v>
      </c>
      <c r="E826" s="6">
        <f>SUM(F826:G826)</f>
        <v>8074</v>
      </c>
      <c r="F826" s="6"/>
      <c r="G826" s="6">
        <v>8074</v>
      </c>
      <c r="H826" s="6">
        <f>SUM(I826:J826)</f>
        <v>8261</v>
      </c>
      <c r="I826" s="20"/>
      <c r="J826" s="6">
        <v>8261</v>
      </c>
    </row>
    <row r="827" spans="1:10" ht="62.25" customHeight="1">
      <c r="A827" s="7" t="s">
        <v>23</v>
      </c>
      <c r="B827" s="7" t="s">
        <v>181</v>
      </c>
      <c r="C827" s="7" t="s">
        <v>16</v>
      </c>
      <c r="D827" s="7" t="s">
        <v>1</v>
      </c>
      <c r="E827" s="6">
        <f>F827+G827</f>
        <v>761</v>
      </c>
      <c r="F827" s="6"/>
      <c r="G827" s="6">
        <v>761</v>
      </c>
      <c r="H827" s="6">
        <f>I827+J827</f>
        <v>663</v>
      </c>
      <c r="I827" s="20"/>
      <c r="J827" s="6">
        <v>663</v>
      </c>
    </row>
    <row r="828" spans="1:10" ht="119.25" customHeight="1">
      <c r="A828" s="11" t="s">
        <v>837</v>
      </c>
      <c r="B828" s="11" t="s">
        <v>721</v>
      </c>
      <c r="C828" s="7"/>
      <c r="D828" s="7"/>
      <c r="E828" s="12">
        <f aca="true" t="shared" si="79" ref="E828:J828">E829</f>
        <v>12068</v>
      </c>
      <c r="F828" s="12">
        <f t="shared" si="79"/>
        <v>4333</v>
      </c>
      <c r="G828" s="12">
        <f t="shared" si="79"/>
        <v>7735</v>
      </c>
      <c r="H828" s="12">
        <f t="shared" si="79"/>
        <v>70118</v>
      </c>
      <c r="I828" s="12">
        <f t="shared" si="79"/>
        <v>36881</v>
      </c>
      <c r="J828" s="12">
        <f t="shared" si="79"/>
        <v>33237</v>
      </c>
    </row>
    <row r="829" spans="1:10" ht="162" customHeight="1">
      <c r="A829" s="11" t="s">
        <v>814</v>
      </c>
      <c r="B829" s="11" t="s">
        <v>722</v>
      </c>
      <c r="C829" s="7"/>
      <c r="D829" s="7"/>
      <c r="E829" s="12">
        <f>F829+G829</f>
        <v>12068</v>
      </c>
      <c r="F829" s="12">
        <f aca="true" t="shared" si="80" ref="F829:G831">F830</f>
        <v>4333</v>
      </c>
      <c r="G829" s="12">
        <f t="shared" si="80"/>
        <v>7735</v>
      </c>
      <c r="H829" s="12">
        <f>I829+J829</f>
        <v>70118</v>
      </c>
      <c r="I829" s="12">
        <f aca="true" t="shared" si="81" ref="I829:J831">I830</f>
        <v>36881</v>
      </c>
      <c r="J829" s="12">
        <f t="shared" si="81"/>
        <v>33237</v>
      </c>
    </row>
    <row r="830" spans="1:10" ht="127.5" customHeight="1">
      <c r="A830" s="11" t="s">
        <v>976</v>
      </c>
      <c r="B830" s="11" t="s">
        <v>974</v>
      </c>
      <c r="C830" s="7"/>
      <c r="D830" s="7"/>
      <c r="E830" s="12">
        <f>E831</f>
        <v>12068</v>
      </c>
      <c r="F830" s="12">
        <f t="shared" si="80"/>
        <v>4333</v>
      </c>
      <c r="G830" s="12">
        <f t="shared" si="80"/>
        <v>7735</v>
      </c>
      <c r="H830" s="12">
        <f>H831</f>
        <v>70118</v>
      </c>
      <c r="I830" s="12">
        <f t="shared" si="81"/>
        <v>36881</v>
      </c>
      <c r="J830" s="12">
        <f t="shared" si="81"/>
        <v>33237</v>
      </c>
    </row>
    <row r="831" spans="1:10" ht="75" customHeight="1">
      <c r="A831" s="7" t="s">
        <v>977</v>
      </c>
      <c r="B831" s="7" t="s">
        <v>975</v>
      </c>
      <c r="C831" s="7"/>
      <c r="D831" s="7"/>
      <c r="E831" s="6">
        <f>F831+G831</f>
        <v>12068</v>
      </c>
      <c r="F831" s="6">
        <f t="shared" si="80"/>
        <v>4333</v>
      </c>
      <c r="G831" s="6">
        <f t="shared" si="80"/>
        <v>7735</v>
      </c>
      <c r="H831" s="6">
        <f>I831+J831</f>
        <v>70118</v>
      </c>
      <c r="I831" s="6">
        <f t="shared" si="81"/>
        <v>36881</v>
      </c>
      <c r="J831" s="6">
        <f t="shared" si="81"/>
        <v>33237</v>
      </c>
    </row>
    <row r="832" spans="1:10" ht="61.5" customHeight="1">
      <c r="A832" s="7" t="s">
        <v>23</v>
      </c>
      <c r="B832" s="7" t="s">
        <v>975</v>
      </c>
      <c r="C832" s="7" t="s">
        <v>16</v>
      </c>
      <c r="D832" s="7" t="s">
        <v>5</v>
      </c>
      <c r="E832" s="6">
        <f>F832+G832</f>
        <v>12068</v>
      </c>
      <c r="F832" s="6">
        <v>4333</v>
      </c>
      <c r="G832" s="13">
        <f>13428-5693</f>
        <v>7735</v>
      </c>
      <c r="H832" s="6">
        <f>I832+J832</f>
        <v>70118</v>
      </c>
      <c r="I832" s="6">
        <v>36881</v>
      </c>
      <c r="J832" s="13">
        <f>50951-17714</f>
        <v>33237</v>
      </c>
    </row>
    <row r="833" spans="1:10" ht="37.5" customHeight="1">
      <c r="A833" s="33" t="s">
        <v>40</v>
      </c>
      <c r="B833" s="11" t="s">
        <v>120</v>
      </c>
      <c r="C833" s="11"/>
      <c r="D833" s="11"/>
      <c r="E833" s="12">
        <f>F833+G833</f>
        <v>318642</v>
      </c>
      <c r="F833" s="12">
        <f>F834</f>
        <v>316990</v>
      </c>
      <c r="G833" s="12">
        <f>G834</f>
        <v>1652</v>
      </c>
      <c r="H833" s="12">
        <f>I833+J833</f>
        <v>319146</v>
      </c>
      <c r="I833" s="19">
        <f>I834</f>
        <v>317435</v>
      </c>
      <c r="J833" s="12">
        <f>J834</f>
        <v>1711</v>
      </c>
    </row>
    <row r="834" spans="1:10" ht="80.25" customHeight="1">
      <c r="A834" s="33" t="s">
        <v>52</v>
      </c>
      <c r="B834" s="11" t="s">
        <v>121</v>
      </c>
      <c r="C834" s="11"/>
      <c r="D834" s="11"/>
      <c r="E834" s="12">
        <f aca="true" t="shared" si="82" ref="E834:E871">F834+G834</f>
        <v>318642</v>
      </c>
      <c r="F834" s="12">
        <f>F835+F843+F846+F848+F852+F854+F858+F860+F862+F869+F867</f>
        <v>316990</v>
      </c>
      <c r="G834" s="12">
        <f>G835+G843+G846+G848+G852+G854+G858+G860+G862+G869+G867</f>
        <v>1652</v>
      </c>
      <c r="H834" s="12">
        <f aca="true" t="shared" si="83" ref="H834:H858">I834+J834</f>
        <v>319146</v>
      </c>
      <c r="I834" s="19">
        <f>I835+I843+I846+I848+I852+I854+I858+I860+I862+I869+I867</f>
        <v>317435</v>
      </c>
      <c r="J834" s="19">
        <f>J835+J843+J846+J848+J852+J854+J858+J860+J862+J869+J867</f>
        <v>1711</v>
      </c>
    </row>
    <row r="835" spans="1:10" ht="54.75" customHeight="1">
      <c r="A835" s="7" t="s">
        <v>83</v>
      </c>
      <c r="B835" s="7" t="s">
        <v>122</v>
      </c>
      <c r="C835" s="7"/>
      <c r="D835" s="7"/>
      <c r="E835" s="6">
        <f t="shared" si="82"/>
        <v>232084</v>
      </c>
      <c r="F835" s="6">
        <f>F836+F837+F838+F839+F840+F841+F842</f>
        <v>232084</v>
      </c>
      <c r="G835" s="6">
        <f>G836+G837+G838+G839+G840+G841+G842</f>
        <v>0</v>
      </c>
      <c r="H835" s="6">
        <f t="shared" si="83"/>
        <v>232084</v>
      </c>
      <c r="I835" s="20">
        <f>I836+I837+I838+I839+I840+I841+I842</f>
        <v>232084</v>
      </c>
      <c r="J835" s="6">
        <f>J836+J837+J838+J839+J840+J841+J842</f>
        <v>0</v>
      </c>
    </row>
    <row r="836" spans="1:10" ht="167.25" customHeight="1">
      <c r="A836" s="5" t="s">
        <v>25</v>
      </c>
      <c r="B836" s="7" t="s">
        <v>122</v>
      </c>
      <c r="C836" s="7" t="s">
        <v>15</v>
      </c>
      <c r="D836" s="7" t="s">
        <v>6</v>
      </c>
      <c r="E836" s="6">
        <f t="shared" si="82"/>
        <v>172726</v>
      </c>
      <c r="F836" s="6">
        <f>29264+35897+107565</f>
        <v>172726</v>
      </c>
      <c r="G836" s="6"/>
      <c r="H836" s="6">
        <f t="shared" si="83"/>
        <v>172726</v>
      </c>
      <c r="I836" s="6">
        <f>29264+35897+107565</f>
        <v>172726</v>
      </c>
      <c r="J836" s="6"/>
    </row>
    <row r="837" spans="1:10" ht="162" customHeight="1">
      <c r="A837" s="5" t="s">
        <v>25</v>
      </c>
      <c r="B837" s="7" t="s">
        <v>122</v>
      </c>
      <c r="C837" s="7" t="s">
        <v>15</v>
      </c>
      <c r="D837" s="7" t="s">
        <v>3</v>
      </c>
      <c r="E837" s="6">
        <f t="shared" si="82"/>
        <v>21114</v>
      </c>
      <c r="F837" s="6">
        <v>21114</v>
      </c>
      <c r="G837" s="6"/>
      <c r="H837" s="6">
        <f t="shared" si="83"/>
        <v>21114</v>
      </c>
      <c r="I837" s="20">
        <v>21114</v>
      </c>
      <c r="J837" s="6"/>
    </row>
    <row r="838" spans="1:10" ht="66" customHeight="1">
      <c r="A838" s="7" t="s">
        <v>23</v>
      </c>
      <c r="B838" s="7" t="s">
        <v>122</v>
      </c>
      <c r="C838" s="7" t="s">
        <v>16</v>
      </c>
      <c r="D838" s="7" t="s">
        <v>6</v>
      </c>
      <c r="E838" s="6">
        <f t="shared" si="82"/>
        <v>32128</v>
      </c>
      <c r="F838" s="6">
        <f>5465+8722+17941</f>
        <v>32128</v>
      </c>
      <c r="G838" s="6"/>
      <c r="H838" s="6">
        <f t="shared" si="83"/>
        <v>32141</v>
      </c>
      <c r="I838" s="6">
        <f>5465+8735+17941</f>
        <v>32141</v>
      </c>
      <c r="J838" s="6"/>
    </row>
    <row r="839" spans="1:10" ht="57.75" customHeight="1">
      <c r="A839" s="7" t="s">
        <v>23</v>
      </c>
      <c r="B839" s="7" t="s">
        <v>122</v>
      </c>
      <c r="C839" s="7" t="s">
        <v>16</v>
      </c>
      <c r="D839" s="7" t="s">
        <v>123</v>
      </c>
      <c r="E839" s="6">
        <f t="shared" si="82"/>
        <v>64</v>
      </c>
      <c r="F839" s="6">
        <v>64</v>
      </c>
      <c r="G839" s="6"/>
      <c r="H839" s="6">
        <f t="shared" si="83"/>
        <v>64</v>
      </c>
      <c r="I839" s="20">
        <v>64</v>
      </c>
      <c r="J839" s="6"/>
    </row>
    <row r="840" spans="1:10" ht="60" customHeight="1">
      <c r="A840" s="7" t="s">
        <v>23</v>
      </c>
      <c r="B840" s="7" t="s">
        <v>122</v>
      </c>
      <c r="C840" s="7" t="s">
        <v>16</v>
      </c>
      <c r="D840" s="7" t="s">
        <v>3</v>
      </c>
      <c r="E840" s="6">
        <f t="shared" si="82"/>
        <v>1860</v>
      </c>
      <c r="F840" s="6">
        <v>1860</v>
      </c>
      <c r="G840" s="6"/>
      <c r="H840" s="6">
        <f t="shared" si="83"/>
        <v>1860</v>
      </c>
      <c r="I840" s="20">
        <v>1860</v>
      </c>
      <c r="J840" s="6"/>
    </row>
    <row r="841" spans="1:10" ht="39" customHeight="1">
      <c r="A841" s="7" t="s">
        <v>22</v>
      </c>
      <c r="B841" s="7" t="s">
        <v>122</v>
      </c>
      <c r="C841" s="7" t="s">
        <v>18</v>
      </c>
      <c r="D841" s="7" t="s">
        <v>6</v>
      </c>
      <c r="E841" s="6">
        <f t="shared" si="82"/>
        <v>4182</v>
      </c>
      <c r="F841" s="6">
        <f>40+629+3512+1</f>
        <v>4182</v>
      </c>
      <c r="G841" s="6"/>
      <c r="H841" s="6">
        <f t="shared" si="83"/>
        <v>4169</v>
      </c>
      <c r="I841" s="20">
        <f>40+616+3512+1</f>
        <v>4169</v>
      </c>
      <c r="J841" s="6"/>
    </row>
    <row r="842" spans="1:10" ht="44.25" customHeight="1">
      <c r="A842" s="7" t="s">
        <v>22</v>
      </c>
      <c r="B842" s="7" t="s">
        <v>122</v>
      </c>
      <c r="C842" s="7" t="s">
        <v>18</v>
      </c>
      <c r="D842" s="7" t="s">
        <v>3</v>
      </c>
      <c r="E842" s="6">
        <f t="shared" si="82"/>
        <v>10</v>
      </c>
      <c r="F842" s="6">
        <v>10</v>
      </c>
      <c r="G842" s="6"/>
      <c r="H842" s="6">
        <f t="shared" si="83"/>
        <v>10</v>
      </c>
      <c r="I842" s="20">
        <v>10</v>
      </c>
      <c r="J842" s="6"/>
    </row>
    <row r="843" spans="1:10" ht="66" customHeight="1">
      <c r="A843" s="5" t="s">
        <v>49</v>
      </c>
      <c r="B843" s="7" t="s">
        <v>124</v>
      </c>
      <c r="C843" s="7"/>
      <c r="D843" s="7"/>
      <c r="E843" s="6">
        <f t="shared" si="82"/>
        <v>6713</v>
      </c>
      <c r="F843" s="6">
        <f>F844+F845</f>
        <v>6713</v>
      </c>
      <c r="G843" s="6">
        <f>G844+G845</f>
        <v>0</v>
      </c>
      <c r="H843" s="6">
        <f t="shared" si="83"/>
        <v>6939</v>
      </c>
      <c r="I843" s="20">
        <f>I844+I845</f>
        <v>6939</v>
      </c>
      <c r="J843" s="6">
        <f>J844+J845</f>
        <v>0</v>
      </c>
    </row>
    <row r="844" spans="1:10" ht="162" customHeight="1">
      <c r="A844" s="5" t="s">
        <v>25</v>
      </c>
      <c r="B844" s="7" t="s">
        <v>124</v>
      </c>
      <c r="C844" s="7" t="s">
        <v>15</v>
      </c>
      <c r="D844" s="7" t="s">
        <v>41</v>
      </c>
      <c r="E844" s="6">
        <f t="shared" si="82"/>
        <v>6357</v>
      </c>
      <c r="F844" s="6">
        <v>6357</v>
      </c>
      <c r="G844" s="6"/>
      <c r="H844" s="6">
        <f t="shared" si="83"/>
        <v>6583</v>
      </c>
      <c r="I844" s="20">
        <v>6583</v>
      </c>
      <c r="J844" s="6"/>
    </row>
    <row r="845" spans="1:10" ht="69.75" customHeight="1">
      <c r="A845" s="7" t="s">
        <v>23</v>
      </c>
      <c r="B845" s="7" t="s">
        <v>124</v>
      </c>
      <c r="C845" s="7" t="s">
        <v>16</v>
      </c>
      <c r="D845" s="7" t="s">
        <v>41</v>
      </c>
      <c r="E845" s="6">
        <f t="shared" si="82"/>
        <v>356</v>
      </c>
      <c r="F845" s="6">
        <v>356</v>
      </c>
      <c r="G845" s="6"/>
      <c r="H845" s="6">
        <f t="shared" si="83"/>
        <v>356</v>
      </c>
      <c r="I845" s="20">
        <v>356</v>
      </c>
      <c r="J845" s="6"/>
    </row>
    <row r="846" spans="1:10" ht="78" customHeight="1">
      <c r="A846" s="5" t="s">
        <v>53</v>
      </c>
      <c r="B846" s="7" t="s">
        <v>125</v>
      </c>
      <c r="C846" s="7"/>
      <c r="D846" s="7"/>
      <c r="E846" s="6">
        <f t="shared" si="82"/>
        <v>3340</v>
      </c>
      <c r="F846" s="6">
        <f>F847</f>
        <v>3340</v>
      </c>
      <c r="G846" s="6">
        <f>G847</f>
        <v>0</v>
      </c>
      <c r="H846" s="6">
        <f t="shared" si="83"/>
        <v>3340</v>
      </c>
      <c r="I846" s="20">
        <f>I847</f>
        <v>3340</v>
      </c>
      <c r="J846" s="6">
        <f>J847</f>
        <v>0</v>
      </c>
    </row>
    <row r="847" spans="1:10" ht="162.75" customHeight="1">
      <c r="A847" s="5" t="s">
        <v>25</v>
      </c>
      <c r="B847" s="7" t="s">
        <v>125</v>
      </c>
      <c r="C847" s="7" t="s">
        <v>15</v>
      </c>
      <c r="D847" s="7" t="s">
        <v>42</v>
      </c>
      <c r="E847" s="6">
        <f t="shared" si="82"/>
        <v>3340</v>
      </c>
      <c r="F847" s="6">
        <v>3340</v>
      </c>
      <c r="G847" s="6"/>
      <c r="H847" s="6">
        <f t="shared" si="83"/>
        <v>3340</v>
      </c>
      <c r="I847" s="20">
        <v>3340</v>
      </c>
      <c r="J847" s="6"/>
    </row>
    <row r="848" spans="1:10" ht="66" customHeight="1">
      <c r="A848" s="5" t="s">
        <v>50</v>
      </c>
      <c r="B848" s="7" t="s">
        <v>126</v>
      </c>
      <c r="C848" s="7"/>
      <c r="D848" s="7"/>
      <c r="E848" s="6">
        <f t="shared" si="82"/>
        <v>2678</v>
      </c>
      <c r="F848" s="6">
        <f>F849+F850+F851</f>
        <v>2678</v>
      </c>
      <c r="G848" s="6">
        <f>G849+G850+G851</f>
        <v>0</v>
      </c>
      <c r="H848" s="6">
        <f t="shared" si="83"/>
        <v>2678</v>
      </c>
      <c r="I848" s="20">
        <f>I849+I850+I851</f>
        <v>2678</v>
      </c>
      <c r="J848" s="6">
        <f>J849+J850+J851</f>
        <v>0</v>
      </c>
    </row>
    <row r="849" spans="1:10" ht="165.75" customHeight="1">
      <c r="A849" s="5" t="s">
        <v>25</v>
      </c>
      <c r="B849" s="7" t="s">
        <v>126</v>
      </c>
      <c r="C849" s="7" t="s">
        <v>15</v>
      </c>
      <c r="D849" s="7" t="s">
        <v>42</v>
      </c>
      <c r="E849" s="6">
        <f t="shared" si="82"/>
        <v>2381</v>
      </c>
      <c r="F849" s="6">
        <v>2381</v>
      </c>
      <c r="G849" s="6"/>
      <c r="H849" s="6">
        <f t="shared" si="83"/>
        <v>2381</v>
      </c>
      <c r="I849" s="20">
        <v>2381</v>
      </c>
      <c r="J849" s="6"/>
    </row>
    <row r="850" spans="1:10" ht="60.75" customHeight="1">
      <c r="A850" s="7" t="s">
        <v>23</v>
      </c>
      <c r="B850" s="7" t="s">
        <v>126</v>
      </c>
      <c r="C850" s="7" t="s">
        <v>16</v>
      </c>
      <c r="D850" s="7" t="s">
        <v>42</v>
      </c>
      <c r="E850" s="6">
        <f t="shared" si="82"/>
        <v>295</v>
      </c>
      <c r="F850" s="6">
        <v>295</v>
      </c>
      <c r="G850" s="6"/>
      <c r="H850" s="6">
        <f t="shared" si="83"/>
        <v>295</v>
      </c>
      <c r="I850" s="20">
        <v>295</v>
      </c>
      <c r="J850" s="6"/>
    </row>
    <row r="851" spans="1:10" ht="36" customHeight="1">
      <c r="A851" s="7" t="s">
        <v>22</v>
      </c>
      <c r="B851" s="7" t="s">
        <v>126</v>
      </c>
      <c r="C851" s="7" t="s">
        <v>18</v>
      </c>
      <c r="D851" s="7" t="s">
        <v>42</v>
      </c>
      <c r="E851" s="6">
        <f t="shared" si="82"/>
        <v>2</v>
      </c>
      <c r="F851" s="6">
        <v>2</v>
      </c>
      <c r="G851" s="6"/>
      <c r="H851" s="6">
        <f t="shared" si="83"/>
        <v>2</v>
      </c>
      <c r="I851" s="20">
        <v>2</v>
      </c>
      <c r="J851" s="6"/>
    </row>
    <row r="852" spans="1:10" ht="88.5" customHeight="1">
      <c r="A852" s="5" t="s">
        <v>673</v>
      </c>
      <c r="B852" s="7" t="s">
        <v>127</v>
      </c>
      <c r="C852" s="7"/>
      <c r="D852" s="7"/>
      <c r="E852" s="6">
        <f t="shared" si="82"/>
        <v>2632</v>
      </c>
      <c r="F852" s="6">
        <f>F853</f>
        <v>2632</v>
      </c>
      <c r="G852" s="6">
        <f>G853</f>
        <v>0</v>
      </c>
      <c r="H852" s="6">
        <f t="shared" si="83"/>
        <v>2725</v>
      </c>
      <c r="I852" s="20">
        <f>I853</f>
        <v>2725</v>
      </c>
      <c r="J852" s="6">
        <f>J853</f>
        <v>0</v>
      </c>
    </row>
    <row r="853" spans="1:10" ht="163.5" customHeight="1">
      <c r="A853" s="5" t="s">
        <v>25</v>
      </c>
      <c r="B853" s="7" t="s">
        <v>127</v>
      </c>
      <c r="C853" s="7" t="s">
        <v>15</v>
      </c>
      <c r="D853" s="7" t="s">
        <v>43</v>
      </c>
      <c r="E853" s="6">
        <f t="shared" si="82"/>
        <v>2632</v>
      </c>
      <c r="F853" s="6">
        <v>2632</v>
      </c>
      <c r="G853" s="6"/>
      <c r="H853" s="6">
        <f t="shared" si="83"/>
        <v>2725</v>
      </c>
      <c r="I853" s="20">
        <v>2725</v>
      </c>
      <c r="J853" s="6"/>
    </row>
    <row r="854" spans="1:10" ht="63" customHeight="1">
      <c r="A854" s="5" t="s">
        <v>672</v>
      </c>
      <c r="B854" s="7" t="s">
        <v>128</v>
      </c>
      <c r="C854" s="7"/>
      <c r="D854" s="7"/>
      <c r="E854" s="6">
        <f t="shared" si="82"/>
        <v>3622</v>
      </c>
      <c r="F854" s="6">
        <f>F855+F856+F857</f>
        <v>3622</v>
      </c>
      <c r="G854" s="6">
        <f>G855+G856+G857</f>
        <v>0</v>
      </c>
      <c r="H854" s="6">
        <f t="shared" si="83"/>
        <v>3748</v>
      </c>
      <c r="I854" s="20">
        <f>I855+I856+I857</f>
        <v>3748</v>
      </c>
      <c r="J854" s="6">
        <f>J855+J856+J857</f>
        <v>0</v>
      </c>
    </row>
    <row r="855" spans="1:10" ht="167.25" customHeight="1">
      <c r="A855" s="5" t="s">
        <v>25</v>
      </c>
      <c r="B855" s="7" t="s">
        <v>128</v>
      </c>
      <c r="C855" s="7" t="s">
        <v>15</v>
      </c>
      <c r="D855" s="7" t="s">
        <v>43</v>
      </c>
      <c r="E855" s="6">
        <f t="shared" si="82"/>
        <v>3537</v>
      </c>
      <c r="F855" s="6">
        <v>3537</v>
      </c>
      <c r="G855" s="6"/>
      <c r="H855" s="6">
        <f t="shared" si="83"/>
        <v>3663</v>
      </c>
      <c r="I855" s="20">
        <v>3663</v>
      </c>
      <c r="J855" s="6"/>
    </row>
    <row r="856" spans="1:10" ht="62.25" customHeight="1">
      <c r="A856" s="7" t="s">
        <v>23</v>
      </c>
      <c r="B856" s="7" t="s">
        <v>128</v>
      </c>
      <c r="C856" s="7" t="s">
        <v>16</v>
      </c>
      <c r="D856" s="7" t="s">
        <v>43</v>
      </c>
      <c r="E856" s="6">
        <f t="shared" si="82"/>
        <v>66</v>
      </c>
      <c r="F856" s="6">
        <v>66</v>
      </c>
      <c r="G856" s="6"/>
      <c r="H856" s="6">
        <f t="shared" si="83"/>
        <v>66</v>
      </c>
      <c r="I856" s="20">
        <v>66</v>
      </c>
      <c r="J856" s="6"/>
    </row>
    <row r="857" spans="1:10" ht="42.75" customHeight="1">
      <c r="A857" s="7" t="s">
        <v>22</v>
      </c>
      <c r="B857" s="7" t="s">
        <v>128</v>
      </c>
      <c r="C857" s="7" t="s">
        <v>18</v>
      </c>
      <c r="D857" s="7" t="s">
        <v>43</v>
      </c>
      <c r="E857" s="6">
        <f t="shared" si="82"/>
        <v>19</v>
      </c>
      <c r="F857" s="6">
        <v>19</v>
      </c>
      <c r="G857" s="6"/>
      <c r="H857" s="6">
        <f t="shared" si="83"/>
        <v>19</v>
      </c>
      <c r="I857" s="20">
        <v>19</v>
      </c>
      <c r="J857" s="6"/>
    </row>
    <row r="858" spans="1:10" ht="45" customHeight="1">
      <c r="A858" s="7" t="s">
        <v>44</v>
      </c>
      <c r="B858" s="7" t="s">
        <v>129</v>
      </c>
      <c r="C858" s="7"/>
      <c r="D858" s="7"/>
      <c r="E858" s="6">
        <f t="shared" si="82"/>
        <v>3300</v>
      </c>
      <c r="F858" s="6">
        <f>SUM(F859:F859)</f>
        <v>3300</v>
      </c>
      <c r="G858" s="6">
        <f>SUM(G859:G859)</f>
        <v>0</v>
      </c>
      <c r="H858" s="6">
        <f t="shared" si="83"/>
        <v>3300</v>
      </c>
      <c r="I858" s="20">
        <f>SUM(I859:I859)</f>
        <v>3300</v>
      </c>
      <c r="J858" s="6">
        <f>SUM(J859:J859)</f>
        <v>0</v>
      </c>
    </row>
    <row r="859" spans="1:10" ht="38.25" customHeight="1">
      <c r="A859" s="7" t="s">
        <v>22</v>
      </c>
      <c r="B859" s="7" t="s">
        <v>129</v>
      </c>
      <c r="C859" s="7" t="s">
        <v>18</v>
      </c>
      <c r="D859" s="7" t="s">
        <v>45</v>
      </c>
      <c r="E859" s="6">
        <f t="shared" si="82"/>
        <v>3300</v>
      </c>
      <c r="F859" s="6">
        <v>3300</v>
      </c>
      <c r="G859" s="6"/>
      <c r="H859" s="6">
        <f aca="true" t="shared" si="84" ref="H859:H872">I859+J859</f>
        <v>3300</v>
      </c>
      <c r="I859" s="20">
        <v>3300</v>
      </c>
      <c r="J859" s="6"/>
    </row>
    <row r="860" spans="1:10" ht="42" customHeight="1">
      <c r="A860" s="5" t="s">
        <v>51</v>
      </c>
      <c r="B860" s="7" t="s">
        <v>130</v>
      </c>
      <c r="C860" s="7"/>
      <c r="D860" s="7"/>
      <c r="E860" s="6">
        <f t="shared" si="82"/>
        <v>25320</v>
      </c>
      <c r="F860" s="6">
        <f>F861</f>
        <v>25320</v>
      </c>
      <c r="G860" s="6">
        <f>G861</f>
        <v>0</v>
      </c>
      <c r="H860" s="6">
        <f t="shared" si="84"/>
        <v>25320</v>
      </c>
      <c r="I860" s="20">
        <f>I861</f>
        <v>25320</v>
      </c>
      <c r="J860" s="6">
        <f>J861</f>
        <v>0</v>
      </c>
    </row>
    <row r="861" spans="1:10" ht="60.75" customHeight="1">
      <c r="A861" s="7" t="s">
        <v>46</v>
      </c>
      <c r="B861" s="7" t="s">
        <v>130</v>
      </c>
      <c r="C861" s="7" t="s">
        <v>47</v>
      </c>
      <c r="D861" s="7" t="s">
        <v>48</v>
      </c>
      <c r="E861" s="6">
        <f t="shared" si="82"/>
        <v>25320</v>
      </c>
      <c r="F861" s="6">
        <f>350+24970</f>
        <v>25320</v>
      </c>
      <c r="G861" s="6"/>
      <c r="H861" s="6">
        <f t="shared" si="84"/>
        <v>25320</v>
      </c>
      <c r="I861" s="20">
        <f>350+24970</f>
        <v>25320</v>
      </c>
      <c r="J861" s="6"/>
    </row>
    <row r="862" spans="1:10" ht="73.5" customHeight="1">
      <c r="A862" s="7" t="s">
        <v>58</v>
      </c>
      <c r="B862" s="7" t="s">
        <v>131</v>
      </c>
      <c r="C862" s="7"/>
      <c r="D862" s="7"/>
      <c r="E862" s="6">
        <f t="shared" si="82"/>
        <v>37301</v>
      </c>
      <c r="F862" s="6">
        <f>F863+F864+F865+F866</f>
        <v>37301</v>
      </c>
      <c r="G862" s="6">
        <f>SUM(G863:G866)</f>
        <v>0</v>
      </c>
      <c r="H862" s="6">
        <f t="shared" si="84"/>
        <v>37301</v>
      </c>
      <c r="I862" s="20">
        <f>I863+I864+I865+I866</f>
        <v>37301</v>
      </c>
      <c r="J862" s="6">
        <f>SUM(J863:J866)</f>
        <v>0</v>
      </c>
    </row>
    <row r="863" spans="1:10" ht="160.5" customHeight="1">
      <c r="A863" s="5" t="s">
        <v>25</v>
      </c>
      <c r="B863" s="7" t="s">
        <v>131</v>
      </c>
      <c r="C863" s="7" t="s">
        <v>15</v>
      </c>
      <c r="D863" s="7" t="s">
        <v>1</v>
      </c>
      <c r="E863" s="6">
        <f t="shared" si="82"/>
        <v>22167</v>
      </c>
      <c r="F863" s="16">
        <f>13168+8999</f>
        <v>22167</v>
      </c>
      <c r="G863" s="6"/>
      <c r="H863" s="6">
        <f t="shared" si="84"/>
        <v>22167</v>
      </c>
      <c r="I863" s="23">
        <f>13168+8999</f>
        <v>22167</v>
      </c>
      <c r="J863" s="6"/>
    </row>
    <row r="864" spans="1:10" ht="168" customHeight="1">
      <c r="A864" s="5" t="s">
        <v>25</v>
      </c>
      <c r="B864" s="7" t="s">
        <v>131</v>
      </c>
      <c r="C864" s="7" t="s">
        <v>15</v>
      </c>
      <c r="D864" s="7" t="s">
        <v>3</v>
      </c>
      <c r="E864" s="6">
        <f t="shared" si="82"/>
        <v>13977</v>
      </c>
      <c r="F864" s="6">
        <v>13977</v>
      </c>
      <c r="G864" s="6"/>
      <c r="H864" s="6">
        <f t="shared" si="84"/>
        <v>13977</v>
      </c>
      <c r="I864" s="20">
        <v>13977</v>
      </c>
      <c r="J864" s="6"/>
    </row>
    <row r="865" spans="1:10" ht="63.75" customHeight="1">
      <c r="A865" s="5" t="s">
        <v>23</v>
      </c>
      <c r="B865" s="7" t="s">
        <v>131</v>
      </c>
      <c r="C865" s="7" t="s">
        <v>16</v>
      </c>
      <c r="D865" s="7" t="s">
        <v>1</v>
      </c>
      <c r="E865" s="6">
        <f t="shared" si="82"/>
        <v>695</v>
      </c>
      <c r="F865" s="6">
        <f>695</f>
        <v>695</v>
      </c>
      <c r="G865" s="6"/>
      <c r="H865" s="6">
        <f t="shared" si="84"/>
        <v>695</v>
      </c>
      <c r="I865" s="20">
        <f>695</f>
        <v>695</v>
      </c>
      <c r="J865" s="6"/>
    </row>
    <row r="866" spans="1:10" ht="63" customHeight="1">
      <c r="A866" s="5" t="s">
        <v>23</v>
      </c>
      <c r="B866" s="7" t="s">
        <v>131</v>
      </c>
      <c r="C866" s="7" t="s">
        <v>16</v>
      </c>
      <c r="D866" s="7" t="s">
        <v>3</v>
      </c>
      <c r="E866" s="6">
        <f t="shared" si="82"/>
        <v>462</v>
      </c>
      <c r="F866" s="6">
        <v>462</v>
      </c>
      <c r="G866" s="6"/>
      <c r="H866" s="6">
        <f t="shared" si="84"/>
        <v>462</v>
      </c>
      <c r="I866" s="20">
        <v>462</v>
      </c>
      <c r="J866" s="6"/>
    </row>
    <row r="867" spans="1:10" ht="126.75" customHeight="1">
      <c r="A867" s="7" t="s">
        <v>735</v>
      </c>
      <c r="B867" s="7" t="s">
        <v>734</v>
      </c>
      <c r="C867" s="7"/>
      <c r="D867" s="7"/>
      <c r="E867" s="6">
        <f t="shared" si="82"/>
        <v>49</v>
      </c>
      <c r="F867" s="6">
        <f>F868</f>
        <v>0</v>
      </c>
      <c r="G867" s="6">
        <f>G868</f>
        <v>49</v>
      </c>
      <c r="H867" s="6">
        <f t="shared" si="84"/>
        <v>52</v>
      </c>
      <c r="I867" s="20">
        <f>I868</f>
        <v>0</v>
      </c>
      <c r="J867" s="20">
        <f>J868</f>
        <v>52</v>
      </c>
    </row>
    <row r="868" spans="1:10" ht="37.5" customHeight="1">
      <c r="A868" s="7" t="s">
        <v>22</v>
      </c>
      <c r="B868" s="7" t="s">
        <v>734</v>
      </c>
      <c r="C868" s="7" t="s">
        <v>18</v>
      </c>
      <c r="D868" s="7" t="s">
        <v>736</v>
      </c>
      <c r="E868" s="6">
        <f t="shared" si="82"/>
        <v>49</v>
      </c>
      <c r="F868" s="6"/>
      <c r="G868" s="6">
        <v>49</v>
      </c>
      <c r="H868" s="6">
        <f t="shared" si="84"/>
        <v>52</v>
      </c>
      <c r="I868" s="20"/>
      <c r="J868" s="6">
        <v>52</v>
      </c>
    </row>
    <row r="869" spans="1:10" ht="96.75" customHeight="1">
      <c r="A869" s="7" t="s">
        <v>133</v>
      </c>
      <c r="B869" s="7" t="s">
        <v>134</v>
      </c>
      <c r="C869" s="7"/>
      <c r="D869" s="7"/>
      <c r="E869" s="6">
        <f t="shared" si="82"/>
        <v>1603</v>
      </c>
      <c r="F869" s="6">
        <f>F870+F871</f>
        <v>0</v>
      </c>
      <c r="G869" s="6">
        <f>G870+G871</f>
        <v>1603</v>
      </c>
      <c r="H869" s="6">
        <f t="shared" si="84"/>
        <v>1659</v>
      </c>
      <c r="I869" s="20">
        <f>I870+I871</f>
        <v>0</v>
      </c>
      <c r="J869" s="6">
        <f>J870+J871</f>
        <v>1659</v>
      </c>
    </row>
    <row r="870" spans="1:10" ht="162.75" customHeight="1">
      <c r="A870" s="5" t="s">
        <v>25</v>
      </c>
      <c r="B870" s="7" t="s">
        <v>134</v>
      </c>
      <c r="C870" s="7" t="s">
        <v>15</v>
      </c>
      <c r="D870" s="7" t="s">
        <v>6</v>
      </c>
      <c r="E870" s="6">
        <f t="shared" si="82"/>
        <v>1453</v>
      </c>
      <c r="F870" s="6"/>
      <c r="G870" s="6">
        <v>1453</v>
      </c>
      <c r="H870" s="6">
        <f t="shared" si="84"/>
        <v>1509</v>
      </c>
      <c r="I870" s="20"/>
      <c r="J870" s="6">
        <v>1509</v>
      </c>
    </row>
    <row r="871" spans="1:10" ht="57.75" customHeight="1">
      <c r="A871" s="7" t="s">
        <v>23</v>
      </c>
      <c r="B871" s="7" t="s">
        <v>134</v>
      </c>
      <c r="C871" s="7" t="s">
        <v>16</v>
      </c>
      <c r="D871" s="7" t="s">
        <v>6</v>
      </c>
      <c r="E871" s="6">
        <f t="shared" si="82"/>
        <v>150</v>
      </c>
      <c r="F871" s="6"/>
      <c r="G871" s="6">
        <v>150</v>
      </c>
      <c r="H871" s="6">
        <f t="shared" si="84"/>
        <v>150</v>
      </c>
      <c r="I871" s="20"/>
      <c r="J871" s="6">
        <v>150</v>
      </c>
    </row>
    <row r="872" spans="1:10" ht="16.5">
      <c r="A872" s="33" t="s">
        <v>12</v>
      </c>
      <c r="B872" s="11"/>
      <c r="C872" s="11"/>
      <c r="D872" s="11"/>
      <c r="E872" s="12">
        <f>F872+G872</f>
        <v>6986970</v>
      </c>
      <c r="F872" s="12">
        <f>F13+F72+F218+F258+F306+F318+F583+F612+F621+F644+F673+F731+F771+F820+F833+F810+F828+F656</f>
        <v>3319529</v>
      </c>
      <c r="G872" s="12">
        <f>G13+G72+G218+G258+G306+G318+G583+G612+G621+G644+G673+G731+G771+G820+G833+G810+G828+G656</f>
        <v>3667441</v>
      </c>
      <c r="H872" s="12">
        <f t="shared" si="84"/>
        <v>7231486</v>
      </c>
      <c r="I872" s="12">
        <f>I13+I72+I218+I258+I306+I318+I583+I612+I621+I644+I673+I731+I771+I820+I833+I810+I828+I656</f>
        <v>3325782</v>
      </c>
      <c r="J872" s="12">
        <f>J13+J72+J218+J258+J306+J318+J583+J612+J621+J644+J673+J731+J771+J820+J833+J810+J828+J656</f>
        <v>3905704</v>
      </c>
    </row>
    <row r="873" ht="12.75">
      <c r="A873" s="2"/>
    </row>
    <row r="874" ht="12.75">
      <c r="A874" s="2"/>
    </row>
    <row r="875" spans="5:8" ht="16.5">
      <c r="E875" s="54"/>
      <c r="H875" s="54"/>
    </row>
    <row r="876" spans="5:8" ht="16.5">
      <c r="E876" s="54"/>
      <c r="H876" s="54"/>
    </row>
  </sheetData>
  <sheetProtection/>
  <mergeCells count="4">
    <mergeCell ref="A9:G9"/>
    <mergeCell ref="A6:H8"/>
    <mergeCell ref="E10:H10"/>
    <mergeCell ref="B5:H5"/>
  </mergeCells>
  <printOptions/>
  <pageMargins left="1.1811023622047245" right="0.5" top="0.7874015748031497" bottom="0.7874015748031497" header="0" footer="0"/>
  <pageSetup fitToWidth="2" horizontalDpi="600" verticalDpi="600" orientation="portrait" paperSize="9" r:id="rId2"/>
  <headerFooter differentFirst="1">
    <oddHeader>&amp;C&amp;"Times New Roman,обычный"&amp;12&amp;P</oddHeader>
  </headerFooter>
  <colBreaks count="1" manualBreakCount="1">
    <brk id="8" max="83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 Метелёва</dc:creator>
  <cp:keywords/>
  <dc:description>POI HSSF rep:2.31.0.138</dc:description>
  <cp:lastModifiedBy>User</cp:lastModifiedBy>
  <cp:lastPrinted>2018-12-21T07:44:16Z</cp:lastPrinted>
  <dcterms:created xsi:type="dcterms:W3CDTF">2013-11-13T16:11:47Z</dcterms:created>
  <dcterms:modified xsi:type="dcterms:W3CDTF">2018-12-21T07:44:18Z</dcterms:modified>
  <cp:category/>
  <cp:version/>
  <cp:contentType/>
  <cp:contentStatus/>
</cp:coreProperties>
</file>